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6107-taline\Downloads\"/>
    </mc:Choice>
  </mc:AlternateContent>
  <xr:revisionPtr revIDLastSave="0" documentId="8_{67791D43-BD38-4046-B894-F93797A108DF}" xr6:coauthVersionLast="47" xr6:coauthVersionMax="47" xr10:uidLastSave="{00000000-0000-0000-0000-000000000000}"/>
  <bookViews>
    <workbookView xWindow="-110" yWindow="-110" windowWidth="19420" windowHeight="11500" xr2:uid="{BA5CE7A1-7725-4F83-ABC1-69E75A509260}"/>
  </bookViews>
  <sheets>
    <sheet name="CRER" sheetId="1" r:id="rId1"/>
  </sheets>
  <definedNames>
    <definedName name="_xlnm.Print_Area" localSheetId="0">CRER!$B$1:$W$53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V29" i="1"/>
  <c r="U29" i="1"/>
  <c r="T29" i="1"/>
  <c r="S29" i="1"/>
  <c r="R29" i="1"/>
  <c r="Q29" i="1"/>
  <c r="O29" i="1"/>
  <c r="N29" i="1"/>
  <c r="M29" i="1"/>
  <c r="K29" i="1"/>
  <c r="J29" i="1"/>
  <c r="I29" i="1"/>
  <c r="H29" i="1"/>
  <c r="Y29" i="1" s="1"/>
  <c r="G29" i="1"/>
  <c r="X29" i="1" s="1"/>
  <c r="F29" i="1"/>
  <c r="E29" i="1"/>
  <c r="D29" i="1"/>
  <c r="C29" i="1"/>
  <c r="W26" i="1"/>
  <c r="W23" i="1"/>
  <c r="Y22" i="1"/>
  <c r="X22" i="1"/>
  <c r="W22" i="1"/>
  <c r="W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C22" authorId="0" shapeId="0" xr:uid="{AEC65118-C229-42CC-B5AD-D20931B6F169}">
      <text>
        <r>
          <rPr>
            <sz val="10"/>
            <color theme="1"/>
            <rFont val="Liberation Sans"/>
            <family val="2"/>
          </rPr>
          <t>R$ 17.683.095,60 Custeio + R$ 167.723,57 Residência + R$  59.841,36 Servidores + R$ 313.101,72 11º Apostilamento Jan25</t>
        </r>
      </text>
    </comment>
    <comment ref="D22" authorId="0" shapeId="0" xr:uid="{3638CA99-B64C-466E-BE53-3C2BE92AF242}">
      <text>
        <r>
          <rPr>
            <sz val="10"/>
            <color theme="1"/>
            <rFont val="Liberation Sans"/>
            <family val="2"/>
          </rPr>
          <t>R$ 17.683.095,60 Custeio + R$ 79.031,99 custeio diverso +preceptores + R$ 313.101,72 11º Apostilamento Jan25</t>
        </r>
      </text>
    </comment>
    <comment ref="E22" authorId="0" shapeId="0" xr:uid="{425346F3-7250-4A0C-AB54-DAD4C848F9EA}">
      <text>
        <r>
          <rPr>
            <sz val="10"/>
            <color theme="1"/>
            <rFont val="Liberation Sans"/>
            <family val="2"/>
          </rPr>
          <t>Custeio Jan25 R$ 17.683.095,60 + R$ 23.825,01 Residência Jan25 R$ 23.825,01 (de 167.723,57 foi anulado em mar25 143.898,56)+ R$ 63.628.249,92 + R$733.836,01 Fev25 foianulado em maio 142.248,56) +R$ 1.776.033,12 Custeio Jan25 +  R$19.536.364,23 Custeio Fev-Dez25 + R$ 12.931.029,36 Custeio Fev25</t>
        </r>
      </text>
    </comment>
    <comment ref="M22" authorId="0" shapeId="0" xr:uid="{7DCA3DC0-CED6-4938-8E60-6C8A692617D3}">
      <text>
        <r>
          <rPr>
            <sz val="10"/>
            <color theme="1"/>
            <rFont val="Liberation Sans"/>
            <family val="2"/>
          </rPr>
          <t>R$ 16.483.095,60 Custeio parcial Jan25</t>
        </r>
      </text>
    </comment>
    <comment ref="Q22" authorId="0" shapeId="0" xr:uid="{1EA78EFB-608B-4371-A51E-E9231D6A5901}">
      <text>
        <r>
          <rPr>
            <sz val="10"/>
            <color theme="1"/>
            <rFont val="Liberation Sans"/>
            <family val="2"/>
          </rPr>
          <t>DARE QUITADO em 29/01/25 - referente à restituição de investimento SEI 202300010045868 / 70043170</t>
        </r>
      </text>
    </comment>
    <comment ref="S22" authorId="0" shapeId="0" xr:uid="{D81BD730-6F9A-46EF-B0D5-82225DAEA06E}">
      <text>
        <r>
          <rPr>
            <sz val="10"/>
            <color theme="1"/>
            <rFont val="Liberation Sans"/>
            <family val="2"/>
          </rPr>
          <t>R$ 56.445,28 Custeio consolidado DEZ24 + R$ 20.921,60custeio diverso e gratificação  preceptores DEZ24</t>
        </r>
      </text>
    </comment>
    <comment ref="U22" authorId="0" shapeId="0" xr:uid="{266E2F45-B8AA-4059-BB5F-CD581340AF65}">
      <text>
        <r>
          <rPr>
            <sz val="10"/>
            <color theme="1"/>
            <rFont val="Liberation Sans"/>
            <family val="2"/>
          </rPr>
          <t>10º Apostilamento DEZ24</t>
        </r>
      </text>
    </comment>
    <comment ref="C23" authorId="0" shapeId="0" xr:uid="{018277D5-F90B-4138-97BC-6BE5BB1C570F}">
      <text>
        <r>
          <rPr>
            <sz val="10"/>
            <color theme="1"/>
            <rFont val="Liberation Sans"/>
            <family val="2"/>
          </rPr>
          <t>R$ 17.683.095,60 Custeio + R$ 167.723,57 Residência + R$ 59.841,36 Servidores + R$ 322.154,73 12ºApostilamnento FEV25</t>
        </r>
      </text>
    </comment>
    <comment ref="D23" authorId="0" shapeId="0" xr:uid="{ACB4D79A-83DF-47D2-9A8D-0C7B9B038829}">
      <text>
        <r>
          <rPr>
            <sz val="10"/>
            <color theme="1"/>
            <rFont val="Liberation Sans"/>
            <family val="2"/>
          </rPr>
          <t>R$ 17.683.095,60 Custeio + R$ 79.031,99 Preceptores e Custeio diverso + R$ 322.154,73 12º Apostilamento FEV25</t>
        </r>
      </text>
    </comment>
    <comment ref="E23" authorId="0" shapeId="0" xr:uid="{0E831FCB-6A3B-428A-851E-083D60BFC556}">
      <text>
        <r>
          <rPr>
            <sz val="10"/>
            <color theme="1"/>
            <rFont val="Liberation Sans"/>
            <family val="2"/>
          </rPr>
          <t>R$ 1.200.00,00 + R$ 313.101,72 11º Apostilamento Jan25</t>
        </r>
      </text>
    </comment>
    <comment ref="F23" authorId="0" shapeId="0" xr:uid="{254FB0C0-619D-4281-A498-690E82403133}">
      <text>
        <r>
          <rPr>
            <sz val="10"/>
            <color theme="1"/>
            <rFont val="Liberation Sans"/>
            <family val="2"/>
          </rPr>
          <t>Investimento SEI 202400010050852</t>
        </r>
      </text>
    </comment>
    <comment ref="M23" authorId="0" shapeId="0" xr:uid="{F2D159A3-F143-4373-B2E9-F51A42DF5948}">
      <text>
        <r>
          <rPr>
            <sz val="10"/>
            <color theme="1"/>
            <rFont val="Liberation Sans"/>
            <family val="2"/>
          </rPr>
          <t>R$ 1.776.033,12 + 1.776.033,12 + 12.931.029,36 Custeio parcial FEV25</t>
        </r>
      </text>
    </comment>
    <comment ref="U23" authorId="0" shapeId="0" xr:uid="{94634109-DA87-43AB-AF4F-CCE3BE57A56D}">
      <text>
        <r>
          <rPr>
            <sz val="10"/>
            <color theme="1"/>
            <rFont val="Liberation Sans"/>
            <family val="2"/>
          </rPr>
          <t>R$ 201.460,41 Fundo rescisório DEZ24 + R$ 628.053,93 Custeio consolidado DEZ24</t>
        </r>
      </text>
    </comment>
    <comment ref="M24" authorId="0" shapeId="0" xr:uid="{10FE23B4-B1B9-49BA-A0F3-0A0EB8A73CAA}">
      <text>
        <r>
          <rPr>
            <sz val="10"/>
            <color theme="1"/>
            <rFont val="Liberation Sans"/>
            <family val="2"/>
          </rPr>
          <t xml:space="preserve"> 11º Apostilamento JAN25</t>
        </r>
      </text>
    </comment>
    <comment ref="M25" authorId="0" shapeId="0" xr:uid="{916BE475-9168-41F1-90AD-2D50FBB8F5A3}">
      <text>
        <r>
          <rPr>
            <sz val="10"/>
            <color theme="1"/>
            <rFont val="Liberation Sans"/>
            <family val="2"/>
          </rPr>
          <t>R$ 13.507.062,48 +1.776.033,12 + 1.200.00,00 Custeio parcial MAR25</t>
        </r>
      </text>
    </comment>
    <comment ref="C26" authorId="0" shapeId="0" xr:uid="{791833D6-D602-4E73-8332-C8DBDF5A1470}">
      <text>
        <r>
          <rPr>
            <sz val="10"/>
            <color theme="1"/>
            <rFont val="Liberation Sans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Liberation Sans"/>
            <family val="2"/>
          </rPr>
          <t>306.286,71</t>
        </r>
        <r>
          <rPr>
            <sz val="10"/>
            <color theme="1"/>
            <rFont val="Liberation Sans"/>
            <family val="2"/>
          </rPr>
          <t xml:space="preserve"> 13ºApostilamnento MAR</t>
        </r>
      </text>
    </comment>
    <comment ref="D26" authorId="0" shapeId="0" xr:uid="{C33DB540-E722-4F1F-9C23-9BD02E05E382}">
      <text>
        <r>
          <rPr>
            <sz val="10"/>
            <color rgb="FF000000"/>
            <rFont val="Liberation Sans"/>
            <family val="2"/>
          </rPr>
          <t>R$ 17.683.095,60 Custeio + R$ 88.398,62 Preceptores e Custeio diverso + R$ 306.286,71 13º Apostilamento MAR25</t>
        </r>
      </text>
    </comment>
    <comment ref="E26" authorId="0" shapeId="0" xr:uid="{2AC2318E-BB1B-4593-A6CD-FFDEF7ADF470}">
      <text>
        <r>
          <rPr>
            <sz val="10"/>
            <color theme="1"/>
            <rFont val="Liberation Sans"/>
            <family val="2"/>
          </rPr>
          <t xml:space="preserve"> 12º Apostilamento FEV25</t>
        </r>
      </text>
    </comment>
    <comment ref="M26" authorId="0" shapeId="0" xr:uid="{755F8914-CF7C-4DE0-B2E7-278A98ADEB67}">
      <text>
        <r>
          <rPr>
            <sz val="10"/>
            <color theme="1"/>
            <rFont val="Liberation Sans"/>
            <family val="2"/>
          </rPr>
          <t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P26" authorId="0" shapeId="0" xr:uid="{0D4EB0BA-2264-4DC3-84BA-1D0CE92A8F1C}">
      <text>
        <r>
          <rPr>
            <sz val="10"/>
            <color theme="1"/>
            <rFont val="Liberation Sans"/>
            <family val="2"/>
          </rPr>
          <t>DARE QUITADO em março/25 - referente à devolução de valor de Residência médica DEZ24 SEI Nº72255521</t>
        </r>
      </text>
    </comment>
    <comment ref="Q26" authorId="0" shapeId="0" xr:uid="{909C8D05-7028-4CBB-B79D-E1CE682C64C3}">
      <text>
        <r>
          <rPr>
            <sz val="10"/>
            <color theme="1"/>
            <rFont val="Liberation Sans"/>
            <family val="2"/>
          </rPr>
          <t>DARE QUITADO em 28/03/25 - referente à restituição de investimento SEI 202200010063643</t>
        </r>
      </text>
    </comment>
    <comment ref="S26" authorId="0" shapeId="0" xr:uid="{1C6C90EA-0BCB-426E-BDC4-5E95184FDD6E}">
      <text>
        <r>
          <rPr>
            <sz val="10"/>
            <color theme="1"/>
            <rFont val="Liberation Sans"/>
            <family val="2"/>
          </rPr>
          <t>Referência: DEZ/24 R$ 5.804,50 Consolidado DEZ24 Custeio Na OP estava Res Médica, a OP foi substituída p/ CUSTEIO Dez24 consolidado em 24/03/25+ R$2.092,16 Ajuste/Diferença de RES. MÉDICA 14° T.A DEZ24</t>
        </r>
      </text>
    </comment>
    <comment ref="M27" authorId="0" shapeId="0" xr:uid="{8802C3D4-C407-462B-A0C6-CF9C93A3B63F}">
      <text>
        <r>
          <rPr>
            <sz val="10"/>
            <color theme="1"/>
            <rFont val="Liberation Sans"/>
            <family val="2"/>
          </rPr>
          <t>R$ 322.154,73 12º Apostilamento FEV25</t>
        </r>
      </text>
    </comment>
    <comment ref="M28" authorId="0" shapeId="0" xr:uid="{CC0227C4-1AE7-44A5-83D8-F7EDB57E92D0}">
      <text>
        <r>
          <rPr>
            <sz val="10"/>
            <color theme="1"/>
            <rFont val="Liberation Sans"/>
            <family val="2"/>
          </rPr>
          <t>custeio abr25 parcial R$ 14.707.062,48 + R$ 1.776.033,12</t>
        </r>
      </text>
    </comment>
  </commentList>
</comments>
</file>

<file path=xl/sharedStrings.xml><?xml version="1.0" encoding="utf-8"?>
<sst xmlns="http://schemas.openxmlformats.org/spreadsheetml/2006/main" count="96" uniqueCount="75">
  <si>
    <t>Relatório Resumido da Execução Orçamentária e Financeira por Contrato de Gestão</t>
  </si>
  <si>
    <t>Mês/Ano: JANEIRO E MARÇO/2025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</si>
  <si>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</si>
  <si>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</si>
  <si>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</si>
  <si>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</si>
  <si>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</si>
  <si>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</si>
  <si>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</si>
  <si>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</si>
  <si>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 xml:space="preserve">Previsão de Repasse Mensal do Contrato de Gestão/ADITIVO - Investimentos : FEV/25 R$ 6.200.00,00 Processo nº: 202400010050852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</si>
  <si>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</si>
  <si>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</si>
  <si>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</si>
  <si>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</si>
  <si>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</si>
  <si>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</si>
  <si>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</si>
  <si>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</si>
  <si>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</si>
  <si>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</si>
  <si>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</si>
  <si>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</si>
  <si>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</si>
  <si>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</si>
  <si>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</si>
  <si>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</si>
  <si>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</si>
  <si>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</si>
  <si>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</si>
  <si>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</si>
  <si>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</si>
  <si>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(Rescisões Trabalhista, Serviço Hospitalar e Ambulatorial, Leitos Extras, Material Órtese e Prótese ( OPME e Outros ).</t>
  </si>
  <si>
    <t>Mandados Judiciais</t>
  </si>
  <si>
    <t>Repasse Via Regularização de Despesas.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</si>
  <si>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</si>
  <si>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</si>
  <si>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</si>
  <si>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</si>
  <si>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</si>
  <si>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</si>
  <si>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</si>
  <si>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</t>
  </si>
  <si>
    <t>Área Responsável</t>
  </si>
  <si>
    <t>Glosa Energia elétrica e imposto de renda da energia</t>
  </si>
  <si>
    <t>3.3.90.39.04</t>
  </si>
  <si>
    <t>jan25</t>
  </si>
  <si>
    <t>mar25</t>
  </si>
  <si>
    <t>SES/CGCC/GAAL-11410</t>
  </si>
  <si>
    <t>Valor provisionado para ajuste posterior</t>
  </si>
  <si>
    <t>3.3.50.85.02</t>
  </si>
  <si>
    <t>fev25</t>
  </si>
  <si>
    <t>SES/CGC/SUPECC-19837.</t>
  </si>
  <si>
    <t>Total Geral</t>
  </si>
  <si>
    <t>Nota Explicativa:</t>
  </si>
  <si>
    <t>Valor Estimado no Contrato de Gestão = Custeio (R$ 17.683095,60) + Residência Médica Jan e Fev/25 (R$ 167.723,57)e de Mar-Dez/25 (R$177.090,20) + Servidor Cedido (R$ 59.841,36) + 11º Apostilamento Jan/25 (R$ 313.101,72) / 12º Apostilamento Fev/25 (R$ 322.154,73) / 13º Apostilamento Mar/25 (R$ 306.286,71).
1. Valor Mensal Estimado no Contrato de Gestão - Custeio = Custeio (R$ 17.683095,60) + Gratificação de CLT + Custeio Diverso Previstos no contrato Jan e Fev/25 (R$ 79.031,99) e de Mar-Dez/25 (R$ 88.398,62) + 11º Apostilamento Jan/25 (R$ 313.101,72) / 12º Apostilamento Fev/25 (R$ 322.154,73) / 13º Apostilamento Mar/25 (R$ 306.286,71).
2. Empenho - CRER 14ºTA JAN25 RESIDÊNCIA( SEI 69180435) 2025.2850.066.00027 R$ 167.723,57 Anulação de EMPENHO 2025.2850.066.00027.001 R$ 143.898,56 em 28/03/25 Pago em MAR/25 R$ 23.825,01 Custeio Diverso e preceptores SALDO R$ 0,00 - CRER 14ºTA JAN25 RESIDÊNCIA (SEI 69866821) 2025.2850.066.00077 R$ 876.084,37 Anulação de EMPENHO 2025.2850.066.00077.01 R$ 142.248,36 em 08/05/25 SALDO R$ 733.836,01 3. Valor informado pela área técnica - GEFIN SEI Nº 202500010016855.
4. Valor de energia elétrica glosado conforme Solicitação de Liquidação e Pagamento: JAN/25 parcial 69061963 / Consolidado JAN/25 e Valores Provisionados conforme Solicitação de Liquidação e Pagamento: FEV/25 parcial 69920996 / MAR/25 parcial 70898997 /</t>
  </si>
  <si>
    <r>
  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informativo, pois são </t>
    </r>
    <r>
      <rPr>
        <b/>
        <sz val="10"/>
        <color theme="1"/>
        <rFont val="Liberation Sans"/>
        <family val="2"/>
      </rPr>
      <t>pagos diretamente pelo GGP da SES/GO</t>
    </r>
    <r>
      <rPr>
        <sz val="11"/>
        <color rgb="FF000000"/>
        <rFont val="Calibri"/>
        <family val="2"/>
      </rPr>
      <t>. Segue:
Servidor Cedido - Processo SEI Nº 202100010024770 Referência: Janeiro/2025 - R$ 71.751,66; Despacho 1181/25, planilha SEI Nº 70302207; Fevereiro/2025 - R$ 69.612,72 , planilha SEI Nº 72206133 ; Março/2025 - R$ 68.250,31 , planilha SEI Nº 72989174 ;
Bolsa de Residentes + Auxílio Moradia - Processo SEI Nº 202100010024770 Referência: Janeiro/2025 : R$ 112.342,72; planilha SEI Nº 70302222; Fevereiro/2025 : R$ 113.820,91; planilha SEI Nº 72206186; Março/2025 : R$ 99.038,95; planilha SEI Nº 72994963</t>
    </r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</si>
  <si>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</si>
  <si>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 -JAN/25 - R$ 11.340,00 DARE PAGA EM 29/01/25 70043170 Restituição de investimento SEI 202300010045868
-MAR/25 - R$ 5.804,50 DARE QUITADO em março/25 - referente à devolução de valor de Residência médica DEZ24 SEI Nº 72255521;
- R$ 265.894,93 DARE PAGA EM 28/03/25 Restituição de investimento SEI 202200010063643</t>
  </si>
  <si>
    <r>
      <t>8</t>
    </r>
    <r>
      <rPr>
        <sz val="11"/>
        <color rgb="FF000000"/>
        <rFont val="Calibri"/>
        <family val="2"/>
      </rPr>
      <t>. Pagamentos (repasses –</t>
    </r>
    <r>
      <rPr>
        <b/>
        <sz val="11"/>
        <color rgb="FF000000"/>
        <rFont val="Calibri"/>
        <family val="2"/>
      </rPr>
      <t xml:space="preserve"> Restos a Pagar)
</t>
    </r>
    <r>
      <rPr>
        <sz val="11"/>
        <color rgb="FF000000"/>
        <rFont val="Calibri"/>
        <family val="2"/>
      </rPr>
      <t>- PAGO em JAN/25 - Repasse referente ao Custeio - Valor total = R$ 77.366,88, sendo: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2024.2850.237.00035.001 R$ 56.445,28 Custeio consolidado Dez24 Quitado em 16/01/25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2024.2850.184.00036.006 R$ 20.921,60 residência médica(custeio diverso e gratificação preceptores) Dez24 Quitado em 09/01/25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-PAGO em MAR/25 - Repasse referente ao Custeio - Valor total = R$ 7.896,66, sendo: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R$ 5.804,50 Consolidado DEZ24 Custeio Na OP estava Res Médica, a OP foi substituída p/ CUSTEIO Dez24 consolidado em 24/03/25 OP 2024.2850.184.00035.027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R$2.092,16 Ajuste/Diferença de RES. MÉDICA 14° T.A DEZEMBRO 2024 OP 2024.2850.184.00036.007</t>
    </r>
  </si>
  <si>
    <r>
      <t>9</t>
    </r>
    <r>
      <rPr>
        <sz val="11"/>
        <color rgb="FF000000"/>
        <rFont val="Calibri"/>
        <family val="2"/>
      </rPr>
      <t>. Pagamentos de Despesas de Exercícios Anteriores -</t>
    </r>
    <r>
      <rPr>
        <b/>
        <sz val="11"/>
        <color rgb="FF000000"/>
        <rFont val="Calibri"/>
        <family val="2"/>
      </rPr>
      <t xml:space="preserve"> DEA
</t>
    </r>
    <r>
      <rPr>
        <sz val="11"/>
        <color rgb="FF000000"/>
        <rFont val="Calibri"/>
        <family val="2"/>
      </rPr>
      <t>- PAGO em</t>
    </r>
    <r>
      <rPr>
        <b/>
        <sz val="11"/>
        <color rgb="FF000000"/>
        <rFont val="Calibri"/>
        <family val="2"/>
      </rPr>
      <t xml:space="preserve"> JAN/25</t>
    </r>
    <r>
      <rPr>
        <sz val="11"/>
        <color rgb="FF000000"/>
        <rFont val="Calibri"/>
        <family val="2"/>
      </rPr>
      <t xml:space="preserve"> - 10º apostilamento Dez24 </t>
    </r>
    <r>
      <rPr>
        <b/>
        <sz val="11"/>
        <color rgb="FF000000"/>
        <rFont val="Calibri"/>
        <family val="2"/>
      </rPr>
      <t>R$ 317.094,85</t>
    </r>
    <r>
      <rPr>
        <sz val="11"/>
        <color rgb="FF000000"/>
        <rFont val="Calibri"/>
        <family val="2"/>
      </rPr>
      <t xml:space="preserve"> Empenho 2025.2850.070.00003 - Ordem de pagamento 2025.2850.070.00003.001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PAGO em</t>
    </r>
    <r>
      <rPr>
        <b/>
        <sz val="11"/>
        <color rgb="FF000000"/>
        <rFont val="Calibri"/>
        <family val="2"/>
      </rPr>
      <t xml:space="preserve"> FEV/25</t>
    </r>
    <r>
      <rPr>
        <sz val="11"/>
        <color rgb="FF000000"/>
        <rFont val="Calibri"/>
        <family val="2"/>
      </rPr>
      <t xml:space="preserve"> Valor total = </t>
    </r>
    <r>
      <rPr>
        <b/>
        <sz val="11"/>
        <color rgb="FF000000"/>
        <rFont val="Calibri"/>
        <family val="2"/>
      </rPr>
      <t>R$ 829.514,34</t>
    </r>
    <r>
      <rPr>
        <sz val="11"/>
        <color rgb="FF000000"/>
        <rFont val="Calibri"/>
        <family val="2"/>
      </rPr>
      <t xml:space="preserve"> sendo: - Fundo Rescisório Dez/24 R$ 201.460,41 Empenho 2025.2850.066.00058 - Ordem de pagamento 2025.2850.066.00058.001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Custeio consolidado Dez/24 R$ 628.053,93 Empenho 2025.2850.066.00058 - Ordem de pagamento 2025.2850.066.00058.002 Siofinet</t>
    </r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</si>
  <si>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</si>
  <si>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</si>
  <si>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</si>
  <si>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</si>
  <si>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</si>
  <si>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</si>
  <si>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</si>
  <si>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</si>
  <si>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2025.2850.161.00023.001</t>
  </si>
  <si>
    <t>4.4.50.42.05</t>
  </si>
  <si>
    <t>Aquisição de 03 (três) Chiller (URL) 240 TR</t>
  </si>
  <si>
    <t>R$ 6.200.00,00</t>
  </si>
  <si>
    <t>Total Geral CRER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</si>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</sst>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"/>
    <numFmt numFmtId="165" formatCode="[$R$-416]&quot; &quot;#,##0.00;[Red]&quot;-&quot;[$R$-416]&quot; &quot;#,##0.00"/>
    <numFmt numFmtId="166" formatCode="&quot; &quot;* #,##0.00&quot; &quot;;&quot;-&quot;* #,##0.00&quot; &quot;;&quot; &quot;* &quot;-&quot;00&quot; &quot;;&quot; &quot;@&quot; &quot;"/>
    <numFmt numFmtId="167" formatCode="&quot;R$ &quot;#,##0.00;[Red]&quot;-R$ &quot;#,##0.00"/>
  </numFmts>
  <fonts count="28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20"/>
      <color rgb="FFFFFFFF"/>
      <name val="Arial"/>
      <family val="2"/>
    </font>
    <font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  <family val="2"/>
    </font>
    <font>
      <b/>
      <sz val="10"/>
      <color rgb="FF1F001F"/>
      <name val="Calibri"/>
      <family val="2"/>
    </font>
    <font>
      <b/>
      <sz val="10"/>
      <color theme="1"/>
      <name val="Calibri"/>
      <family val="2"/>
    </font>
    <font>
      <sz val="10"/>
      <color rgb="FFFFFFFF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5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166" fontId="5" fillId="0" borderId="0"/>
    <xf numFmtId="0" fontId="4" fillId="0" borderId="0"/>
  </cellStyleXfs>
  <cellXfs count="93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1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7" fontId="17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166" fontId="17" fillId="0" borderId="12" xfId="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166" fontId="1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165" fontId="0" fillId="0" borderId="12" xfId="0" applyNumberFormat="1" applyBorder="1" applyAlignment="1">
      <alignment wrapText="1"/>
    </xf>
    <xf numFmtId="4" fontId="0" fillId="0" borderId="12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17" fillId="11" borderId="12" xfId="0" applyFont="1" applyFill="1" applyBorder="1" applyAlignment="1">
      <alignment horizontal="center" vertical="center" wrapText="1"/>
    </xf>
    <xf numFmtId="166" fontId="22" fillId="11" borderId="13" xfId="0" applyNumberFormat="1" applyFont="1" applyFill="1" applyBorder="1" applyAlignment="1">
      <alignment horizontal="center" vertical="center" wrapText="1"/>
    </xf>
    <xf numFmtId="166" fontId="22" fillId="11" borderId="13" xfId="0" applyNumberFormat="1" applyFont="1" applyFill="1" applyBorder="1" applyAlignment="1">
      <alignment vertical="center" wrapText="1"/>
    </xf>
    <xf numFmtId="166" fontId="24" fillId="11" borderId="1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166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4" fontId="0" fillId="0" borderId="0" xfId="0" applyNumberFormat="1"/>
    <xf numFmtId="167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wrapText="1"/>
    </xf>
    <xf numFmtId="4" fontId="17" fillId="0" borderId="0" xfId="0" applyNumberFormat="1" applyFont="1" applyAlignment="1">
      <alignment wrapText="1"/>
    </xf>
    <xf numFmtId="17" fontId="17" fillId="0" borderId="0" xfId="0" applyNumberFormat="1" applyFont="1" applyAlignment="1">
      <alignment wrapText="1"/>
    </xf>
    <xf numFmtId="0" fontId="25" fillId="10" borderId="12" xfId="0" applyFont="1" applyFill="1" applyBorder="1" applyAlignment="1">
      <alignment horizontal="center" vertical="center" wrapText="1"/>
    </xf>
    <xf numFmtId="17" fontId="0" fillId="0" borderId="0" xfId="0" applyNumberFormat="1"/>
    <xf numFmtId="4" fontId="5" fillId="0" borderId="12" xfId="15" applyNumberForma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7" fontId="26" fillId="0" borderId="0" xfId="0" applyNumberFormat="1" applyFont="1" applyAlignment="1">
      <alignment horizontal="left" vertical="top" wrapText="1"/>
    </xf>
    <xf numFmtId="4" fontId="17" fillId="0" borderId="0" xfId="0" applyNumberFormat="1" applyFont="1" applyAlignment="1">
      <alignment vertical="center" wrapText="1"/>
    </xf>
    <xf numFmtId="4" fontId="22" fillId="12" borderId="12" xfId="0" applyNumberFormat="1" applyFont="1" applyFill="1" applyBorder="1" applyAlignment="1">
      <alignment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20" fillId="10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 wrapText="1"/>
    </xf>
    <xf numFmtId="165" fontId="20" fillId="0" borderId="1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0" fillId="0" borderId="12" xfId="0" applyBorder="1"/>
    <xf numFmtId="0" fontId="20" fillId="0" borderId="12" xfId="0" applyFont="1" applyBorder="1" applyAlignment="1">
      <alignment wrapText="1"/>
    </xf>
    <xf numFmtId="0" fontId="22" fillId="9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5" fillId="0" borderId="12" xfId="0" applyFont="1" applyBorder="1" applyAlignment="1">
      <alignment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21" fillId="9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12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left" vertical="center" wrapText="1"/>
    </xf>
    <xf numFmtId="0" fontId="22" fillId="10" borderId="11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0" fillId="0" borderId="4" xfId="0" applyBorder="1"/>
    <xf numFmtId="0" fontId="19" fillId="9" borderId="3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0" xfId="0"/>
    <xf numFmtId="0" fontId="19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</cellXfs>
  <cellStyles count="22">
    <cellStyle name="Accent" xfId="1" xr:uid="{CECE6DBB-2B8A-409A-94D8-A501057095F4}"/>
    <cellStyle name="Accent 1" xfId="2" xr:uid="{39E200B8-0F04-4E69-8BD3-DBE3A8DC106F}"/>
    <cellStyle name="Accent 2" xfId="3" xr:uid="{CAD805AA-A67F-4DB3-94E0-B8C82FC4CF83}"/>
    <cellStyle name="Accent 3" xfId="4" xr:uid="{11E0A4B5-E3F9-4D2C-8BB3-91C641E68903}"/>
    <cellStyle name="Bad" xfId="5" xr:uid="{377A021F-9754-4EAB-A58D-51630FEAA637}"/>
    <cellStyle name="Default" xfId="6" xr:uid="{AED48FE6-CD2B-4300-B517-2A9FAFAF40E1}"/>
    <cellStyle name="Error" xfId="7" xr:uid="{B5B53380-5FFD-4208-AF2E-A9DC8F6958D4}"/>
    <cellStyle name="Footnote" xfId="8" xr:uid="{F76366F9-0AF4-478A-890C-26312880182E}"/>
    <cellStyle name="Good" xfId="9" xr:uid="{701BC161-4DB7-4118-9907-957EE3E4066B}"/>
    <cellStyle name="Heading" xfId="10" xr:uid="{D2E489CF-7448-4995-8C24-42F03325110D}"/>
    <cellStyle name="Heading 1" xfId="11" xr:uid="{7853243C-9631-4DCC-B4AF-2EF6D5CCE208}"/>
    <cellStyle name="Heading 2" xfId="12" xr:uid="{C7F5D389-6FF9-487B-AA9F-7E4B0F4BD0E6}"/>
    <cellStyle name="Hyperlink" xfId="13" xr:uid="{20B67687-A055-49D0-B428-A89BF31ED7AD}"/>
    <cellStyle name="Neutral" xfId="14" xr:uid="{F4187ECF-78C7-42F0-933A-D21242344A2D}"/>
    <cellStyle name="Normal" xfId="0" builtinId="0" customBuiltin="1"/>
    <cellStyle name="Normal 65" xfId="15" xr:uid="{C3CDF402-8157-4318-9773-B3826644D80B}"/>
    <cellStyle name="Note" xfId="16" xr:uid="{4E40474E-25F7-4FAE-BDB3-83517A267F51}"/>
    <cellStyle name="Result" xfId="17" xr:uid="{925E21F7-4E28-414D-81BC-E65B49FB6003}"/>
    <cellStyle name="Status" xfId="18" xr:uid="{9CA6BB69-8228-4919-BD51-72D8DCD4D958}"/>
    <cellStyle name="Text" xfId="19" xr:uid="{5A1B6788-5AF7-4588-A3C1-2DDFA0210C46}"/>
    <cellStyle name="Vírgula 44" xfId="20" xr:uid="{1B9D6B3B-7076-4F45-A44A-2BDBAE714874}"/>
    <cellStyle name="Warning" xfId="21" xr:uid="{A42EAF9A-93F7-45CB-A429-BB87090D7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4F48-23E4-4E21-8C2E-8232242DEC20}">
  <sheetPr>
    <tabColor rgb="FF92D050"/>
    <pageSetUpPr fitToPage="1"/>
  </sheetPr>
  <dimension ref="A1:Z81"/>
  <sheetViews>
    <sheetView tabSelected="1" topLeftCell="C53" workbookViewId="0"/>
  </sheetViews>
  <sheetFormatPr defaultColWidth="8.81640625" defaultRowHeight="14.5" x14ac:dyDescent="0.35"/>
  <cols>
    <col min="1" max="1" width="8.81640625" customWidth="1"/>
    <col min="2" max="2" width="12.08984375" customWidth="1"/>
    <col min="3" max="3" width="16.7265625" customWidth="1"/>
    <col min="4" max="7" width="15.08984375" customWidth="1"/>
    <col min="8" max="8" width="15.08984375" style="62" customWidth="1"/>
    <col min="9" max="9" width="21.1796875" style="62" customWidth="1"/>
    <col min="10" max="10" width="14.26953125" customWidth="1"/>
    <col min="11" max="11" width="13.81640625" customWidth="1"/>
    <col min="12" max="12" width="15.7265625" customWidth="1"/>
    <col min="13" max="13" width="20.6328125" customWidth="1"/>
    <col min="14" max="14" width="13.26953125" customWidth="1"/>
    <col min="15" max="15" width="18.1796875" customWidth="1"/>
    <col min="16" max="16" width="12.36328125" customWidth="1"/>
    <col min="17" max="17" width="16.26953125" customWidth="1"/>
    <col min="18" max="18" width="13.7265625" customWidth="1"/>
    <col min="19" max="19" width="16.453125" style="5" customWidth="1"/>
    <col min="20" max="20" width="13.26953125" customWidth="1"/>
    <col min="21" max="21" width="15.26953125" customWidth="1"/>
    <col min="22" max="22" width="17.7265625" customWidth="1"/>
    <col min="23" max="23" width="20.36328125" customWidth="1"/>
    <col min="24" max="24" width="16.453125" style="1" customWidth="1"/>
    <col min="25" max="25" width="17.90625" style="1" customWidth="1"/>
    <col min="26" max="26" width="8.81640625" style="1" customWidth="1"/>
    <col min="27" max="27" width="8.81640625" customWidth="1"/>
  </cols>
  <sheetData>
    <row r="1" spans="2:23" ht="25" x14ac:dyDescent="0.3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2:23" x14ac:dyDescent="0.35">
      <c r="B2" s="2"/>
      <c r="C2" s="3"/>
      <c r="D2" s="3"/>
      <c r="E2" s="3"/>
      <c r="F2" s="3"/>
      <c r="G2" s="3"/>
      <c r="H2" s="2"/>
      <c r="I2" s="2"/>
      <c r="J2" s="3"/>
      <c r="K2" s="3"/>
      <c r="L2" s="3"/>
      <c r="M2" s="3"/>
      <c r="N2" s="3"/>
      <c r="O2" s="3"/>
      <c r="P2" s="4"/>
      <c r="Q2" s="4"/>
      <c r="R2" s="4"/>
      <c r="S2" s="2"/>
      <c r="T2" s="4"/>
      <c r="U2" s="4"/>
      <c r="V2" s="4"/>
      <c r="W2" s="4"/>
    </row>
    <row r="3" spans="2:23" ht="15.5" x14ac:dyDescent="0.35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2:23" x14ac:dyDescent="0.35">
      <c r="B4" s="2"/>
      <c r="C4" s="3"/>
      <c r="D4" s="3"/>
      <c r="E4" s="3"/>
      <c r="F4" s="3"/>
      <c r="G4" s="3"/>
      <c r="H4" s="2"/>
      <c r="I4" s="2"/>
      <c r="J4" s="3"/>
      <c r="K4" s="3"/>
      <c r="L4" s="3"/>
      <c r="M4" s="3"/>
      <c r="N4" s="3"/>
      <c r="O4" s="3"/>
      <c r="P4" s="4"/>
      <c r="Q4" s="4"/>
      <c r="R4" s="4"/>
      <c r="S4" s="2"/>
      <c r="T4" s="4"/>
      <c r="U4" s="4"/>
      <c r="V4" s="4"/>
      <c r="W4" s="4"/>
    </row>
    <row r="5" spans="2:23" ht="19.5" customHeight="1" x14ac:dyDescent="0.35">
      <c r="B5" s="90" t="s">
        <v>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2:23" ht="19.5" customHeight="1" x14ac:dyDescent="0.35">
      <c r="B6" s="88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2:23" ht="19.5" customHeight="1" x14ac:dyDescent="0.3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2:23" ht="19.5" customHeight="1" x14ac:dyDescent="0.35">
      <c r="B8" s="90" t="s">
        <v>4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2:23" ht="19.5" customHeight="1" x14ac:dyDescent="0.35">
      <c r="B9" s="88" t="s">
        <v>5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2:23" ht="19.5" customHeight="1" x14ac:dyDescent="0.35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2:23" ht="19.5" customHeight="1" x14ac:dyDescent="0.35">
      <c r="B11" s="90" t="s">
        <v>6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2:23" ht="19.5" customHeight="1" x14ac:dyDescent="0.35"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2:23" ht="19.5" customHeight="1" x14ac:dyDescent="0.35">
      <c r="B13" s="83" t="s">
        <v>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spans="2:23" ht="19.5" customHeight="1" x14ac:dyDescent="0.35">
      <c r="B14" s="83" t="s">
        <v>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2:23" ht="19.5" customHeight="1" x14ac:dyDescent="0.35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6"/>
      <c r="R15" s="6"/>
      <c r="S15" s="7"/>
      <c r="T15" s="6"/>
      <c r="U15" s="6"/>
      <c r="V15" s="6"/>
      <c r="W15" s="6"/>
    </row>
    <row r="16" spans="2:23" ht="22.5" customHeight="1" x14ac:dyDescent="0.35">
      <c r="B16" s="83" t="s">
        <v>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6" ht="31.5" customHeight="1" x14ac:dyDescent="0.35">
      <c r="B17" s="83" t="s">
        <v>10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6" ht="15" customHeight="1" x14ac:dyDescent="0.35">
      <c r="B18" s="84" t="s">
        <v>11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6" s="5" customFormat="1" ht="54.75" customHeight="1" x14ac:dyDescent="0.25">
      <c r="B19" s="85" t="s">
        <v>12</v>
      </c>
      <c r="C19" s="8"/>
      <c r="D19" s="86" t="s">
        <v>13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9"/>
      <c r="Y19" s="9"/>
      <c r="Z19" s="9"/>
    </row>
    <row r="20" spans="1:26" s="5" customFormat="1" ht="63" customHeight="1" x14ac:dyDescent="0.25">
      <c r="B20" s="85"/>
      <c r="C20" s="87" t="s">
        <v>14</v>
      </c>
      <c r="D20" s="81" t="s">
        <v>15</v>
      </c>
      <c r="E20" s="80" t="s">
        <v>16</v>
      </c>
      <c r="F20" s="80"/>
      <c r="G20" s="80"/>
      <c r="H20" s="80" t="s">
        <v>17</v>
      </c>
      <c r="I20" s="80"/>
      <c r="J20" s="80"/>
      <c r="K20" s="10" t="s">
        <v>18</v>
      </c>
      <c r="L20" s="80" t="s">
        <v>19</v>
      </c>
      <c r="M20" s="80"/>
      <c r="N20" s="80"/>
      <c r="O20" s="80"/>
      <c r="P20" s="80" t="s">
        <v>20</v>
      </c>
      <c r="Q20" s="80"/>
      <c r="R20" s="10" t="s">
        <v>21</v>
      </c>
      <c r="S20" s="80" t="s">
        <v>22</v>
      </c>
      <c r="T20" s="80"/>
      <c r="U20" s="80" t="s">
        <v>23</v>
      </c>
      <c r="V20" s="80"/>
      <c r="W20" s="81" t="s">
        <v>24</v>
      </c>
      <c r="X20" s="9"/>
      <c r="Y20" s="9"/>
      <c r="Z20" s="11"/>
    </row>
    <row r="21" spans="1:26" s="5" customFormat="1" ht="54.75" customHeight="1" x14ac:dyDescent="0.25">
      <c r="B21" s="85"/>
      <c r="C21" s="87"/>
      <c r="D21" s="81"/>
      <c r="E21" s="10" t="s">
        <v>25</v>
      </c>
      <c r="F21" s="10" t="s">
        <v>26</v>
      </c>
      <c r="G21" s="10" t="s">
        <v>27</v>
      </c>
      <c r="H21" s="10" t="s">
        <v>25</v>
      </c>
      <c r="I21" s="10" t="s">
        <v>26</v>
      </c>
      <c r="J21" s="10" t="s">
        <v>27</v>
      </c>
      <c r="K21" s="10" t="s">
        <v>25</v>
      </c>
      <c r="L21" s="10" t="s">
        <v>28</v>
      </c>
      <c r="M21" s="10" t="s">
        <v>25</v>
      </c>
      <c r="N21" s="10" t="s">
        <v>26</v>
      </c>
      <c r="O21" s="10" t="s">
        <v>27</v>
      </c>
      <c r="P21" s="10" t="s">
        <v>25</v>
      </c>
      <c r="Q21" s="10" t="s">
        <v>26</v>
      </c>
      <c r="R21" s="10"/>
      <c r="S21" s="10" t="s">
        <v>25</v>
      </c>
      <c r="T21" s="10" t="s">
        <v>26</v>
      </c>
      <c r="U21" s="10" t="s">
        <v>25</v>
      </c>
      <c r="V21" s="10" t="s">
        <v>29</v>
      </c>
      <c r="W21" s="81"/>
      <c r="X21" s="12"/>
      <c r="Y21" s="12"/>
      <c r="Z21" s="9"/>
    </row>
    <row r="22" spans="1:26" s="5" customFormat="1" ht="24.75" customHeight="1" x14ac:dyDescent="0.25">
      <c r="B22" s="13">
        <v>45658</v>
      </c>
      <c r="C22" s="14">
        <v>18223762.25</v>
      </c>
      <c r="D22" s="14">
        <v>18075229.309999999</v>
      </c>
      <c r="E22" s="14">
        <v>116312433.25</v>
      </c>
      <c r="F22" s="15"/>
      <c r="G22" s="15"/>
      <c r="H22" s="14">
        <v>32966191.199999999</v>
      </c>
      <c r="I22" s="15"/>
      <c r="J22" s="15"/>
      <c r="K22" s="14">
        <v>260202.49</v>
      </c>
      <c r="L22" s="13">
        <v>45658</v>
      </c>
      <c r="M22" s="14">
        <v>16483095.6</v>
      </c>
      <c r="N22" s="16"/>
      <c r="O22" s="15"/>
      <c r="P22" s="17"/>
      <c r="Q22" s="18">
        <v>11340</v>
      </c>
      <c r="R22" s="17"/>
      <c r="S22" s="14">
        <v>77366.880000000005</v>
      </c>
      <c r="T22" s="15"/>
      <c r="U22" s="14">
        <v>317094.84999999998</v>
      </c>
      <c r="V22" s="17"/>
      <c r="W22" s="14">
        <f>M22+S22+U22-Q22</f>
        <v>16866217.330000002</v>
      </c>
      <c r="X22" s="19">
        <f>SUM(E22:G22)</f>
        <v>116312433.25</v>
      </c>
      <c r="Y22" s="19">
        <f>SUM(H22:J22)</f>
        <v>32966191.199999999</v>
      </c>
      <c r="Z22" s="9"/>
    </row>
    <row r="23" spans="1:26" s="5" customFormat="1" ht="24.75" customHeight="1" x14ac:dyDescent="0.35">
      <c r="B23" s="13">
        <v>45689</v>
      </c>
      <c r="C23" s="14">
        <v>18232815.260000002</v>
      </c>
      <c r="D23" s="14">
        <v>18084282.32</v>
      </c>
      <c r="E23" s="14">
        <v>1513101.72</v>
      </c>
      <c r="F23" s="20">
        <v>6200000</v>
      </c>
      <c r="G23" s="15"/>
      <c r="H23" s="14">
        <v>16796197.32</v>
      </c>
      <c r="I23" s="20">
        <v>6200000</v>
      </c>
      <c r="J23" s="15"/>
      <c r="K23" s="14">
        <v>1200000</v>
      </c>
      <c r="L23" s="13">
        <v>45689</v>
      </c>
      <c r="M23" s="21">
        <v>16483095.6</v>
      </c>
      <c r="N23" s="21">
        <v>6200000</v>
      </c>
      <c r="O23" s="15"/>
      <c r="P23" s="17"/>
      <c r="Q23" s="17"/>
      <c r="R23" s="17"/>
      <c r="S23" s="14"/>
      <c r="T23" s="15"/>
      <c r="U23" s="22">
        <v>829514.34</v>
      </c>
      <c r="V23" s="17"/>
      <c r="W23" s="14">
        <f>M23+M24+M25+N23+U23</f>
        <v>40308807.260000005</v>
      </c>
      <c r="X23" s="19"/>
      <c r="Y23" s="19"/>
      <c r="Z23" s="9"/>
    </row>
    <row r="24" spans="1:26" s="5" customFormat="1" ht="24.75" customHeight="1" x14ac:dyDescent="0.35">
      <c r="B24" s="13">
        <v>45689</v>
      </c>
      <c r="C24" s="14"/>
      <c r="D24" s="14"/>
      <c r="E24" s="14"/>
      <c r="F24" s="15"/>
      <c r="G24" s="15"/>
      <c r="H24" s="14"/>
      <c r="I24" s="15"/>
      <c r="J24" s="15"/>
      <c r="K24" s="14"/>
      <c r="L24" s="13">
        <v>45658</v>
      </c>
      <c r="M24" s="21">
        <v>313101.71999999997</v>
      </c>
      <c r="N24" s="16"/>
      <c r="O24" s="15"/>
      <c r="P24" s="17"/>
      <c r="Q24" s="17"/>
      <c r="R24" s="17"/>
      <c r="S24" s="14"/>
      <c r="T24" s="15"/>
      <c r="U24" s="14"/>
      <c r="V24" s="17"/>
      <c r="W24" s="14"/>
      <c r="X24" s="19"/>
      <c r="Y24" s="19"/>
      <c r="Z24" s="9"/>
    </row>
    <row r="25" spans="1:26" s="5" customFormat="1" ht="24.75" customHeight="1" x14ac:dyDescent="0.35">
      <c r="B25" s="13">
        <v>45689</v>
      </c>
      <c r="C25" s="14"/>
      <c r="D25" s="14"/>
      <c r="E25" s="14"/>
      <c r="F25" s="15"/>
      <c r="G25" s="15"/>
      <c r="H25" s="14"/>
      <c r="I25" s="15"/>
      <c r="J25" s="15"/>
      <c r="K25" s="14"/>
      <c r="L25" s="13">
        <v>45717</v>
      </c>
      <c r="M25" s="21">
        <v>16483095.6</v>
      </c>
      <c r="N25" s="16"/>
      <c r="O25" s="15"/>
      <c r="P25" s="17"/>
      <c r="Q25" s="17"/>
      <c r="R25" s="17"/>
      <c r="S25" s="14"/>
      <c r="T25" s="15"/>
      <c r="U25" s="14"/>
      <c r="V25" s="17"/>
      <c r="W25" s="14"/>
      <c r="X25" s="19"/>
      <c r="Y25" s="19"/>
      <c r="Z25" s="9"/>
    </row>
    <row r="26" spans="1:26" s="5" customFormat="1" ht="24.75" customHeight="1" x14ac:dyDescent="0.25">
      <c r="B26" s="13">
        <v>45717</v>
      </c>
      <c r="C26" s="14">
        <v>18226313.870000001</v>
      </c>
      <c r="D26" s="14">
        <v>18077780.93</v>
      </c>
      <c r="E26" s="23">
        <v>322154.73</v>
      </c>
      <c r="F26" s="15"/>
      <c r="G26" s="15"/>
      <c r="H26" s="23">
        <v>17768872.850000001</v>
      </c>
      <c r="I26" s="15"/>
      <c r="J26" s="15"/>
      <c r="K26" s="14">
        <v>1200000</v>
      </c>
      <c r="L26" s="13">
        <v>45658</v>
      </c>
      <c r="M26" s="24">
        <v>963622.52</v>
      </c>
      <c r="N26" s="16"/>
      <c r="O26" s="15"/>
      <c r="P26" s="18">
        <v>5804.5</v>
      </c>
      <c r="Q26" s="18">
        <v>265894.93</v>
      </c>
      <c r="R26" s="17"/>
      <c r="S26" s="25">
        <v>7896.66</v>
      </c>
      <c r="T26" s="15"/>
      <c r="U26" s="14"/>
      <c r="V26" s="17"/>
      <c r="W26" s="14">
        <f>M26+M27+M28+S26-P26-Q26</f>
        <v>17505070.080000002</v>
      </c>
      <c r="X26" s="19"/>
      <c r="Y26" s="19"/>
      <c r="Z26" s="9"/>
    </row>
    <row r="27" spans="1:26" s="5" customFormat="1" ht="24.75" customHeight="1" x14ac:dyDescent="0.25">
      <c r="B27" s="13">
        <v>45717</v>
      </c>
      <c r="C27" s="14"/>
      <c r="D27" s="14"/>
      <c r="E27" s="23"/>
      <c r="F27" s="15"/>
      <c r="G27" s="15"/>
      <c r="H27" s="23"/>
      <c r="I27" s="15"/>
      <c r="J27" s="15"/>
      <c r="K27" s="14"/>
      <c r="L27" s="13">
        <v>45689</v>
      </c>
      <c r="M27" s="24">
        <v>322154.73</v>
      </c>
      <c r="N27" s="16"/>
      <c r="O27" s="15"/>
      <c r="P27" s="17"/>
      <c r="Q27" s="17"/>
      <c r="R27" s="17"/>
      <c r="S27" s="14"/>
      <c r="T27" s="15"/>
      <c r="U27" s="14"/>
      <c r="V27" s="17"/>
      <c r="W27" s="14"/>
      <c r="X27" s="19"/>
      <c r="Y27" s="19"/>
      <c r="Z27" s="9"/>
    </row>
    <row r="28" spans="1:26" s="5" customFormat="1" ht="24.75" customHeight="1" x14ac:dyDescent="0.25">
      <c r="B28" s="13">
        <v>45717</v>
      </c>
      <c r="C28" s="14"/>
      <c r="D28" s="14"/>
      <c r="E28" s="23"/>
      <c r="F28" s="15"/>
      <c r="G28" s="15"/>
      <c r="H28" s="23"/>
      <c r="I28" s="15"/>
      <c r="J28" s="15"/>
      <c r="K28" s="14"/>
      <c r="L28" s="13">
        <v>45748</v>
      </c>
      <c r="M28" s="24">
        <v>16483095.6</v>
      </c>
      <c r="N28" s="16"/>
      <c r="O28" s="15"/>
      <c r="P28" s="17"/>
      <c r="Q28" s="17"/>
      <c r="R28" s="17"/>
      <c r="S28" s="14"/>
      <c r="T28" s="15"/>
      <c r="U28" s="14"/>
      <c r="V28" s="17"/>
      <c r="W28" s="14"/>
      <c r="X28" s="19"/>
      <c r="Y28" s="19"/>
      <c r="Z28" s="9"/>
    </row>
    <row r="29" spans="1:26" ht="24.75" customHeight="1" x14ac:dyDescent="0.35">
      <c r="A29" s="5"/>
      <c r="B29" s="26"/>
      <c r="C29" s="27">
        <f>SUM(C22:C28)</f>
        <v>54682891.38000001</v>
      </c>
      <c r="D29" s="27">
        <f>SUM(D22:D28)</f>
        <v>54237292.559999995</v>
      </c>
      <c r="E29" s="27">
        <f>E22+E23+E26</f>
        <v>118147689.7</v>
      </c>
      <c r="F29" s="27">
        <f>SUM(F22:F25)</f>
        <v>6200000</v>
      </c>
      <c r="G29" s="27">
        <f>SUM(G22:G22)</f>
        <v>0</v>
      </c>
      <c r="H29" s="27">
        <f>SUM(H22:H28)</f>
        <v>67531261.370000005</v>
      </c>
      <c r="I29" s="28">
        <f>SUM(I23:I25)</f>
        <v>6200000</v>
      </c>
      <c r="J29" s="27">
        <f>SUM(J22:J22)</f>
        <v>0</v>
      </c>
      <c r="K29" s="27">
        <f>SUM(K22:K26)</f>
        <v>2660202.4900000002</v>
      </c>
      <c r="L29" s="27"/>
      <c r="M29" s="27">
        <f>M22+M23+M24+M25+M26+M27+M28</f>
        <v>67531261.36999999</v>
      </c>
      <c r="N29" s="27">
        <f>SUM(N23:N25)</f>
        <v>6200000</v>
      </c>
      <c r="O29" s="27">
        <f>SUM(O22:O22)</f>
        <v>0</v>
      </c>
      <c r="P29" s="27">
        <v>5804.5</v>
      </c>
      <c r="Q29" s="27">
        <f>SUM(Q22:Q28)</f>
        <v>277234.93</v>
      </c>
      <c r="R29" s="27">
        <f>SUM(R22:R22)</f>
        <v>0</v>
      </c>
      <c r="S29" s="27">
        <f>S22+S26</f>
        <v>85263.540000000008</v>
      </c>
      <c r="T29" s="27">
        <f>SUM(T22:T22)</f>
        <v>0</v>
      </c>
      <c r="U29" s="27">
        <f>SUM(U22:U25)</f>
        <v>1146609.19</v>
      </c>
      <c r="V29" s="27">
        <f>SUM(V22:V22)</f>
        <v>0</v>
      </c>
      <c r="W29" s="29">
        <f>W22+W23+W26</f>
        <v>74680094.670000002</v>
      </c>
      <c r="X29" s="19">
        <f>SUM(E29:G29)</f>
        <v>124347689.7</v>
      </c>
      <c r="Y29" s="19">
        <f>SUM(H29:J29)</f>
        <v>73731261.370000005</v>
      </c>
    </row>
    <row r="30" spans="1:26" ht="24.25" customHeight="1" x14ac:dyDescent="0.35">
      <c r="B30" s="30"/>
      <c r="C30" s="30"/>
      <c r="D30" s="30"/>
      <c r="E30" s="30"/>
      <c r="F30" s="30"/>
      <c r="G30" s="30"/>
      <c r="H30" s="31"/>
      <c r="I30" s="32"/>
      <c r="J30" s="30"/>
      <c r="K30" s="30"/>
      <c r="L30" s="30"/>
      <c r="M30" s="30"/>
      <c r="N30" s="30"/>
      <c r="O30" s="30"/>
      <c r="P30" s="30"/>
      <c r="Q30" s="33"/>
      <c r="R30" s="34"/>
      <c r="S30" s="35"/>
      <c r="T30" s="30"/>
      <c r="U30" s="36"/>
      <c r="V30" s="30"/>
      <c r="W30" s="30"/>
    </row>
    <row r="31" spans="1:26" ht="54.75" customHeight="1" x14ac:dyDescent="0.35">
      <c r="B31" s="75" t="s">
        <v>30</v>
      </c>
      <c r="C31" s="75"/>
      <c r="D31" s="75"/>
      <c r="E31" s="75"/>
      <c r="F31" s="75"/>
      <c r="G31" s="75"/>
      <c r="H31" s="75"/>
      <c r="I31" s="75"/>
      <c r="J31" s="75"/>
      <c r="N31" s="30"/>
      <c r="O31" s="30"/>
      <c r="P31" s="30"/>
      <c r="Q31" s="33"/>
      <c r="R31" s="34"/>
      <c r="S31" s="35"/>
      <c r="T31" s="30"/>
      <c r="U31" s="36"/>
      <c r="V31" s="30"/>
      <c r="W31" s="36"/>
    </row>
    <row r="32" spans="1:26" ht="15" customHeight="1" x14ac:dyDescent="0.35">
      <c r="B32" s="76" t="s">
        <v>31</v>
      </c>
      <c r="C32" s="76"/>
      <c r="D32" s="76"/>
      <c r="E32" s="76"/>
      <c r="F32" s="76"/>
      <c r="G32" s="76"/>
      <c r="H32" s="76"/>
      <c r="I32" s="76"/>
      <c r="J32" s="76"/>
      <c r="N32" s="30"/>
      <c r="O32" s="30"/>
      <c r="P32" s="30"/>
      <c r="Q32" s="33"/>
      <c r="R32" s="34"/>
      <c r="S32" s="35"/>
      <c r="T32" s="30"/>
      <c r="U32" s="30"/>
      <c r="V32" s="30"/>
      <c r="W32" s="30"/>
    </row>
    <row r="33" spans="2:23" x14ac:dyDescent="0.35">
      <c r="B33" s="76"/>
      <c r="C33" s="76"/>
      <c r="D33" s="76"/>
      <c r="E33" s="76"/>
      <c r="F33" s="76"/>
      <c r="G33" s="76"/>
      <c r="H33" s="76"/>
      <c r="I33" s="76"/>
      <c r="J33" s="76"/>
      <c r="N33" s="30"/>
      <c r="O33" s="37"/>
      <c r="P33" s="30"/>
      <c r="Q33" s="33"/>
      <c r="R33" s="34"/>
      <c r="S33" s="35"/>
      <c r="T33" s="30"/>
      <c r="U33" s="30"/>
      <c r="V33" s="30"/>
      <c r="W33" s="30"/>
    </row>
    <row r="34" spans="2:23" ht="15" customHeight="1" x14ac:dyDescent="0.35">
      <c r="B34" s="79" t="s">
        <v>32</v>
      </c>
      <c r="C34" s="79"/>
      <c r="D34" s="79"/>
      <c r="E34" s="79"/>
      <c r="F34" s="79"/>
      <c r="G34" s="79"/>
      <c r="H34" s="79"/>
      <c r="I34" s="79"/>
      <c r="J34" s="79"/>
      <c r="N34" s="30"/>
      <c r="O34" s="37"/>
      <c r="P34" s="30"/>
      <c r="Q34" s="33"/>
      <c r="R34" s="34"/>
      <c r="S34" s="35"/>
      <c r="T34" s="30"/>
      <c r="U34" s="30"/>
      <c r="V34" s="30"/>
      <c r="W34" s="30"/>
    </row>
    <row r="35" spans="2:23" ht="15" customHeight="1" x14ac:dyDescent="0.35">
      <c r="B35" s="79" t="s">
        <v>33</v>
      </c>
      <c r="C35" s="79"/>
      <c r="D35" s="79"/>
      <c r="E35" s="79"/>
      <c r="F35" s="79"/>
      <c r="G35" s="79"/>
      <c r="H35" s="79"/>
      <c r="I35" s="79"/>
      <c r="J35" s="79"/>
      <c r="N35" s="30"/>
      <c r="O35" s="37"/>
      <c r="P35" s="30"/>
      <c r="Q35" s="33"/>
      <c r="R35" s="34"/>
      <c r="S35" s="35"/>
      <c r="T35" s="30"/>
      <c r="U35" s="30"/>
      <c r="V35" s="30"/>
      <c r="W35" s="30"/>
    </row>
    <row r="36" spans="2:23" ht="15" customHeight="1" x14ac:dyDescent="0.35">
      <c r="B36" s="79" t="s">
        <v>34</v>
      </c>
      <c r="C36" s="79"/>
      <c r="D36" s="79"/>
      <c r="E36" s="79"/>
      <c r="F36" s="79"/>
      <c r="G36" s="79"/>
      <c r="H36" s="79"/>
      <c r="I36" s="79"/>
      <c r="J36" s="79"/>
      <c r="N36" s="30"/>
      <c r="O36" s="37"/>
      <c r="P36" s="30"/>
      <c r="Q36" s="33"/>
      <c r="R36" s="34"/>
      <c r="S36" s="35"/>
      <c r="T36" s="30"/>
      <c r="U36" s="30"/>
      <c r="V36" s="30"/>
      <c r="W36" s="30"/>
    </row>
    <row r="37" spans="2:23" ht="15" customHeight="1" x14ac:dyDescent="0.35">
      <c r="B37" s="79" t="s">
        <v>35</v>
      </c>
      <c r="C37" s="79"/>
      <c r="D37" s="79"/>
      <c r="E37" s="79"/>
      <c r="F37" s="79"/>
      <c r="G37" s="79"/>
      <c r="H37" s="79"/>
      <c r="I37" s="79"/>
      <c r="J37" s="79"/>
      <c r="N37" s="30"/>
      <c r="O37" s="37"/>
      <c r="P37" s="30"/>
      <c r="Q37" s="33"/>
      <c r="R37" s="34"/>
      <c r="S37" s="35"/>
      <c r="T37" s="30"/>
      <c r="U37" s="30"/>
      <c r="V37" s="30"/>
      <c r="W37" s="30"/>
    </row>
    <row r="38" spans="2:23" ht="15.75" customHeight="1" x14ac:dyDescent="0.35">
      <c r="B38" s="79" t="s">
        <v>36</v>
      </c>
      <c r="C38" s="79"/>
      <c r="D38" s="79"/>
      <c r="E38" s="79"/>
      <c r="F38" s="79"/>
      <c r="G38" s="79"/>
      <c r="H38" s="79"/>
      <c r="I38" s="79"/>
      <c r="J38" s="79"/>
      <c r="N38" s="30"/>
      <c r="O38" s="37"/>
      <c r="P38" s="30"/>
      <c r="Q38" s="33"/>
      <c r="R38" s="34"/>
      <c r="S38" s="35"/>
      <c r="T38" s="30"/>
      <c r="U38" s="30"/>
      <c r="V38" s="30"/>
      <c r="W38" s="30"/>
    </row>
    <row r="39" spans="2:23" ht="25.15" customHeight="1" x14ac:dyDescent="0.35">
      <c r="B39" s="30"/>
      <c r="C39" s="30"/>
      <c r="D39" s="30"/>
      <c r="E39" s="36"/>
      <c r="F39" s="30"/>
      <c r="G39" s="30"/>
      <c r="H39" s="32"/>
      <c r="I39" s="32"/>
      <c r="J39" s="30"/>
      <c r="N39" s="30"/>
      <c r="O39" s="37"/>
      <c r="P39" s="30"/>
      <c r="Q39" s="33"/>
      <c r="R39" s="34"/>
      <c r="S39" s="35"/>
      <c r="T39" s="30"/>
      <c r="U39" s="30"/>
      <c r="V39" s="30"/>
      <c r="W39" s="30"/>
    </row>
    <row r="40" spans="2:23" ht="24.25" customHeight="1" x14ac:dyDescent="0.35">
      <c r="B40" s="75" t="s">
        <v>37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30"/>
      <c r="N40" s="38"/>
      <c r="O40" s="37"/>
      <c r="P40" s="30"/>
      <c r="Q40" s="33"/>
      <c r="R40" s="34"/>
      <c r="S40" s="35"/>
      <c r="T40" s="30"/>
      <c r="U40" s="30"/>
      <c r="V40" s="30"/>
      <c r="W40" s="30"/>
    </row>
    <row r="41" spans="2:23" ht="54.75" customHeight="1" x14ac:dyDescent="0.35">
      <c r="B41" s="76" t="s">
        <v>31</v>
      </c>
      <c r="C41" s="76"/>
      <c r="D41" s="76"/>
      <c r="E41" s="76"/>
      <c r="F41" s="76"/>
      <c r="G41" s="39" t="s">
        <v>38</v>
      </c>
      <c r="H41" s="39" t="s">
        <v>39</v>
      </c>
      <c r="I41" s="39" t="s">
        <v>40</v>
      </c>
      <c r="J41" s="39" t="s">
        <v>41</v>
      </c>
      <c r="K41" s="39" t="s">
        <v>42</v>
      </c>
      <c r="L41" s="39" t="s">
        <v>43</v>
      </c>
      <c r="M41" s="30"/>
      <c r="N41" s="40"/>
      <c r="O41" s="37"/>
      <c r="P41" s="30"/>
      <c r="Q41" s="33"/>
      <c r="R41" s="34"/>
      <c r="S41" s="35"/>
      <c r="T41" s="30"/>
      <c r="U41" s="30"/>
      <c r="V41" s="30"/>
      <c r="W41" s="30"/>
    </row>
    <row r="42" spans="2:23" ht="54.75" customHeight="1" x14ac:dyDescent="0.35">
      <c r="B42" s="77" t="s">
        <v>44</v>
      </c>
      <c r="C42" s="77"/>
      <c r="D42" s="77"/>
      <c r="E42" s="77"/>
      <c r="F42" s="77"/>
      <c r="G42" s="41">
        <v>260202.49</v>
      </c>
      <c r="H42" s="42" t="s">
        <v>45</v>
      </c>
      <c r="I42" s="43">
        <v>201700010019675</v>
      </c>
      <c r="J42" s="44" t="s">
        <v>46</v>
      </c>
      <c r="K42" s="44" t="s">
        <v>47</v>
      </c>
      <c r="L42" s="43" t="s">
        <v>48</v>
      </c>
      <c r="M42" s="30"/>
      <c r="N42" s="40"/>
      <c r="O42" s="37"/>
      <c r="P42" s="45"/>
      <c r="Q42" s="46"/>
      <c r="R42" s="46"/>
      <c r="S42" s="46"/>
      <c r="T42" s="30"/>
      <c r="U42" s="30"/>
      <c r="V42" s="30"/>
      <c r="W42" s="30"/>
    </row>
    <row r="43" spans="2:23" ht="54.75" customHeight="1" x14ac:dyDescent="0.35">
      <c r="B43" s="77" t="s">
        <v>49</v>
      </c>
      <c r="C43" s="77"/>
      <c r="D43" s="77"/>
      <c r="E43" s="77"/>
      <c r="F43" s="77"/>
      <c r="G43" s="41">
        <v>1200000</v>
      </c>
      <c r="H43" s="43" t="s">
        <v>50</v>
      </c>
      <c r="I43" s="43">
        <v>200900010015421</v>
      </c>
      <c r="J43" s="44" t="s">
        <v>51</v>
      </c>
      <c r="K43" s="44" t="s">
        <v>51</v>
      </c>
      <c r="L43" s="43" t="s">
        <v>52</v>
      </c>
      <c r="M43" s="30"/>
      <c r="N43" s="40"/>
      <c r="O43" s="37"/>
      <c r="P43" s="45"/>
      <c r="Q43" s="46"/>
      <c r="R43" s="46"/>
      <c r="S43" s="46"/>
      <c r="T43" s="30"/>
      <c r="U43" s="30"/>
      <c r="V43" s="30"/>
      <c r="W43" s="30"/>
    </row>
    <row r="44" spans="2:23" ht="54.75" customHeight="1" x14ac:dyDescent="0.35">
      <c r="B44" s="77" t="s">
        <v>49</v>
      </c>
      <c r="C44" s="77"/>
      <c r="D44" s="77"/>
      <c r="E44" s="77"/>
      <c r="F44" s="77"/>
      <c r="G44" s="41">
        <v>1200000</v>
      </c>
      <c r="H44" s="43" t="s">
        <v>50</v>
      </c>
      <c r="I44" s="43">
        <v>200900010015421</v>
      </c>
      <c r="J44" s="44" t="s">
        <v>47</v>
      </c>
      <c r="K44" s="44" t="s">
        <v>47</v>
      </c>
      <c r="L44" s="43" t="s">
        <v>52</v>
      </c>
      <c r="M44" s="30"/>
      <c r="N44" s="40"/>
      <c r="O44" s="37"/>
      <c r="P44" s="45"/>
      <c r="Q44" s="46"/>
      <c r="R44" s="46"/>
      <c r="S44" s="46"/>
      <c r="T44" s="30"/>
      <c r="U44" s="30"/>
      <c r="V44" s="30"/>
      <c r="W44" s="30"/>
    </row>
    <row r="45" spans="2:23" ht="26.15" customHeight="1" x14ac:dyDescent="0.35">
      <c r="B45" s="78" t="s">
        <v>53</v>
      </c>
      <c r="C45" s="78"/>
      <c r="D45" s="78"/>
      <c r="E45" s="78"/>
      <c r="F45" s="78"/>
      <c r="G45" s="47">
        <f>SUM(G42:G44)</f>
        <v>2660202.4900000002</v>
      </c>
      <c r="H45" s="48"/>
      <c r="I45" s="48"/>
      <c r="J45" s="49"/>
      <c r="K45" s="49"/>
      <c r="L45" s="49"/>
      <c r="M45" s="30"/>
      <c r="N45" s="30"/>
      <c r="O45" s="30"/>
      <c r="P45" s="30"/>
      <c r="Q45" s="50"/>
      <c r="R45" s="30"/>
      <c r="S45" s="51"/>
      <c r="T45" s="30"/>
      <c r="U45" s="30"/>
      <c r="V45" s="30"/>
      <c r="W45" s="30"/>
    </row>
    <row r="46" spans="2:23" ht="22.25" customHeight="1" x14ac:dyDescent="0.35">
      <c r="B46" s="50"/>
      <c r="C46" s="50"/>
      <c r="D46" s="50"/>
      <c r="E46" s="50"/>
      <c r="F46" s="50"/>
      <c r="G46" s="50"/>
      <c r="H46" s="50"/>
      <c r="I46" s="46"/>
      <c r="J46" s="50"/>
      <c r="K46" s="50"/>
      <c r="L46" s="50"/>
      <c r="M46" s="30"/>
      <c r="N46" s="30"/>
      <c r="O46" s="30"/>
      <c r="P46" s="30"/>
      <c r="Q46" s="50"/>
      <c r="R46" s="30"/>
      <c r="S46" s="51"/>
      <c r="T46" s="30"/>
      <c r="U46" s="30"/>
      <c r="V46" s="30"/>
      <c r="W46" s="30"/>
    </row>
    <row r="47" spans="2:23" ht="19.5" customHeight="1" x14ac:dyDescent="0.35">
      <c r="B47" s="71" t="s">
        <v>54</v>
      </c>
      <c r="C47" s="71"/>
      <c r="D47" s="50"/>
      <c r="E47" s="50"/>
      <c r="F47" s="50"/>
      <c r="G47" s="50"/>
      <c r="H47" s="50"/>
      <c r="I47" s="46"/>
      <c r="J47" s="50"/>
      <c r="K47" s="50"/>
      <c r="L47" s="50"/>
      <c r="M47" s="30"/>
      <c r="N47" s="30"/>
      <c r="O47" s="30"/>
      <c r="P47" s="30"/>
      <c r="Q47" s="50"/>
      <c r="R47" s="30"/>
      <c r="S47" s="51"/>
      <c r="T47" s="30"/>
      <c r="U47" s="30"/>
      <c r="V47" s="30"/>
      <c r="W47" s="30"/>
    </row>
    <row r="48" spans="2:23" ht="165" customHeight="1" x14ac:dyDescent="0.35">
      <c r="B48" s="72" t="s">
        <v>55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30"/>
      <c r="N48" s="30"/>
      <c r="O48" s="30"/>
      <c r="P48" s="30"/>
      <c r="Q48" s="30"/>
      <c r="R48" s="30"/>
      <c r="S48" s="51"/>
      <c r="T48" s="30"/>
      <c r="U48" s="30"/>
      <c r="V48" s="30"/>
      <c r="W48" s="30"/>
    </row>
    <row r="49" spans="2:23" ht="103.5" customHeight="1" x14ac:dyDescent="0.35">
      <c r="B49" s="72" t="s">
        <v>56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30"/>
      <c r="N49" s="30"/>
      <c r="O49" s="30"/>
      <c r="P49" s="30"/>
      <c r="Q49" s="30"/>
      <c r="R49" s="30"/>
      <c r="S49" s="51"/>
      <c r="T49" s="30"/>
      <c r="U49" s="30"/>
      <c r="V49" s="30"/>
      <c r="W49" s="30"/>
    </row>
    <row r="50" spans="2:23" ht="36.25" customHeight="1" x14ac:dyDescent="0.35">
      <c r="B50" s="73" t="s">
        <v>57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30"/>
      <c r="N50" s="30"/>
      <c r="O50" s="30"/>
      <c r="P50" s="30"/>
      <c r="Q50" s="30"/>
      <c r="R50" s="30"/>
      <c r="S50" s="51"/>
      <c r="T50" s="30"/>
      <c r="U50" s="30"/>
      <c r="V50" s="30"/>
      <c r="W50" s="30"/>
    </row>
    <row r="51" spans="2:23" ht="63.4" customHeight="1" x14ac:dyDescent="0.35">
      <c r="B51" s="74" t="s">
        <v>58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30"/>
      <c r="N51" s="30"/>
      <c r="O51" s="30"/>
      <c r="P51" s="30"/>
      <c r="Q51" s="30"/>
      <c r="R51" s="30"/>
      <c r="S51" s="51"/>
      <c r="T51" s="30"/>
      <c r="U51" s="30"/>
      <c r="V51" s="30"/>
      <c r="W51" s="30"/>
    </row>
    <row r="52" spans="2:23" ht="160.4" customHeight="1" x14ac:dyDescent="0.35">
      <c r="B52" s="66" t="s">
        <v>59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30"/>
      <c r="N52" s="30"/>
      <c r="O52" s="30"/>
      <c r="P52" s="30"/>
      <c r="Q52" s="30"/>
      <c r="R52" s="30"/>
      <c r="S52" s="51"/>
      <c r="T52" s="30"/>
      <c r="U52" s="30"/>
      <c r="V52" s="30"/>
      <c r="W52" s="30"/>
    </row>
    <row r="53" spans="2:23" ht="86.75" customHeight="1" x14ac:dyDescent="0.35">
      <c r="B53" s="66" t="s">
        <v>60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30"/>
      <c r="N53" s="30"/>
      <c r="O53" s="30"/>
      <c r="P53" s="30"/>
      <c r="Q53" s="30"/>
      <c r="R53" s="30"/>
      <c r="S53" s="51"/>
      <c r="T53" s="30"/>
      <c r="U53" s="30"/>
      <c r="V53" s="30"/>
      <c r="W53" s="30"/>
    </row>
    <row r="54" spans="2:23" ht="20.5" customHeight="1" x14ac:dyDescent="0.35">
      <c r="B54" s="30"/>
      <c r="C54" s="30"/>
      <c r="D54" s="30"/>
      <c r="E54" s="30"/>
      <c r="F54" s="30"/>
      <c r="G54" s="30"/>
      <c r="H54" s="32"/>
      <c r="I54" s="32"/>
      <c r="J54" s="30"/>
      <c r="K54" s="30"/>
      <c r="L54" s="30"/>
      <c r="M54" s="30"/>
      <c r="N54" s="30"/>
      <c r="O54" s="30"/>
      <c r="P54" s="30"/>
      <c r="Q54" s="30"/>
      <c r="R54" s="52"/>
      <c r="S54" s="52"/>
      <c r="T54" s="52"/>
      <c r="U54" s="52"/>
      <c r="V54" s="30"/>
      <c r="W54" s="30"/>
    </row>
    <row r="55" spans="2:23" ht="54.75" customHeight="1" x14ac:dyDescent="0.35">
      <c r="B55" s="67" t="s">
        <v>61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30"/>
      <c r="N55" s="30"/>
      <c r="O55" s="30"/>
      <c r="P55" s="30"/>
      <c r="Q55" s="30"/>
      <c r="R55" s="52"/>
      <c r="S55" s="52"/>
      <c r="T55" s="52"/>
      <c r="U55" s="52"/>
      <c r="V55" s="30"/>
      <c r="W55" s="30"/>
    </row>
    <row r="56" spans="2:23" ht="54.75" customHeight="1" x14ac:dyDescent="0.35">
      <c r="B56" s="68" t="s">
        <v>40</v>
      </c>
      <c r="C56" s="68"/>
      <c r="D56" s="54" t="s">
        <v>62</v>
      </c>
      <c r="E56" s="68" t="s">
        <v>63</v>
      </c>
      <c r="F56" s="68"/>
      <c r="G56" s="53" t="s">
        <v>64</v>
      </c>
      <c r="H56" s="53" t="s">
        <v>65</v>
      </c>
      <c r="I56" s="53" t="s">
        <v>66</v>
      </c>
      <c r="J56" s="68" t="s">
        <v>67</v>
      </c>
      <c r="K56" s="68"/>
      <c r="L56" s="53" t="s">
        <v>68</v>
      </c>
      <c r="M56" s="30"/>
      <c r="N56" s="30"/>
      <c r="O56" s="30"/>
      <c r="P56" s="30"/>
      <c r="Q56" s="30"/>
      <c r="R56" s="52"/>
      <c r="S56" s="52"/>
      <c r="T56" s="52"/>
      <c r="U56" s="52"/>
      <c r="V56" s="30"/>
      <c r="W56" s="30"/>
    </row>
    <row r="57" spans="2:23" ht="44.75" customHeight="1" x14ac:dyDescent="0.35">
      <c r="B57" s="69">
        <v>202400010050852</v>
      </c>
      <c r="C57" s="69"/>
      <c r="D57" s="44">
        <v>45701</v>
      </c>
      <c r="E57" s="70" t="s">
        <v>69</v>
      </c>
      <c r="F57" s="70"/>
      <c r="G57" s="43">
        <v>4</v>
      </c>
      <c r="H57" s="43">
        <v>15000100</v>
      </c>
      <c r="I57" s="43" t="s">
        <v>70</v>
      </c>
      <c r="J57" s="70" t="s">
        <v>71</v>
      </c>
      <c r="K57" s="70"/>
      <c r="L57" s="55" t="s">
        <v>72</v>
      </c>
      <c r="M57" s="30"/>
      <c r="N57" s="30"/>
      <c r="O57" s="30"/>
      <c r="P57" s="30"/>
      <c r="Q57" s="30"/>
      <c r="R57" s="52"/>
      <c r="S57" s="52"/>
      <c r="T57" s="52"/>
      <c r="U57" s="52"/>
      <c r="V57" s="30"/>
      <c r="W57" s="30"/>
    </row>
    <row r="58" spans="2:23" ht="28.9" customHeight="1" x14ac:dyDescent="0.35">
      <c r="B58" s="65"/>
      <c r="C58" s="65"/>
      <c r="D58" s="56"/>
      <c r="E58" s="65"/>
      <c r="F58" s="65"/>
      <c r="G58" s="56"/>
      <c r="H58" s="57"/>
      <c r="I58" s="57"/>
      <c r="J58" s="65"/>
      <c r="K58" s="65"/>
      <c r="L58" s="57"/>
      <c r="M58" s="30"/>
      <c r="N58" s="30"/>
      <c r="O58" s="30"/>
      <c r="P58" s="30"/>
      <c r="Q58" s="30"/>
      <c r="R58" s="52"/>
      <c r="S58" s="52"/>
      <c r="T58" s="52"/>
      <c r="U58" s="52"/>
      <c r="V58" s="30"/>
      <c r="W58" s="30"/>
    </row>
    <row r="59" spans="2:23" ht="26.15" customHeight="1" x14ac:dyDescent="0.35">
      <c r="B59" s="65"/>
      <c r="C59" s="65"/>
      <c r="D59" s="56"/>
      <c r="E59" s="65"/>
      <c r="F59" s="65"/>
      <c r="G59" s="56"/>
      <c r="H59" s="57"/>
      <c r="I59" s="57"/>
      <c r="J59" s="65"/>
      <c r="K59" s="65"/>
      <c r="L59" s="57"/>
      <c r="M59" s="30"/>
      <c r="N59" s="30"/>
      <c r="O59" s="30"/>
      <c r="P59" s="30"/>
      <c r="Q59" s="30"/>
      <c r="R59" s="52"/>
      <c r="S59" s="52"/>
      <c r="T59" s="52"/>
      <c r="U59" s="52"/>
      <c r="V59" s="30"/>
      <c r="W59" s="30"/>
    </row>
    <row r="60" spans="2:23" ht="25.15" customHeight="1" x14ac:dyDescent="0.35">
      <c r="B60" s="63" t="s">
        <v>73</v>
      </c>
      <c r="C60" s="63"/>
      <c r="D60" s="63"/>
      <c r="E60" s="63"/>
      <c r="F60" s="63"/>
      <c r="G60" s="63"/>
      <c r="H60" s="63"/>
      <c r="I60" s="63"/>
      <c r="J60" s="63"/>
      <c r="K60" s="63"/>
      <c r="L60" s="58" t="s">
        <v>72</v>
      </c>
      <c r="M60" s="30"/>
      <c r="N60" s="30"/>
      <c r="O60" s="30"/>
      <c r="P60" s="30"/>
      <c r="Q60" s="30"/>
      <c r="R60" s="52"/>
      <c r="S60" s="52"/>
      <c r="T60" s="52"/>
      <c r="U60" s="52"/>
      <c r="V60" s="30"/>
      <c r="W60" s="30"/>
    </row>
    <row r="61" spans="2:23" ht="19.5" customHeight="1" x14ac:dyDescent="0.35">
      <c r="B61" s="30"/>
      <c r="C61" s="30"/>
      <c r="D61" s="30"/>
      <c r="E61" s="30"/>
      <c r="F61" s="30"/>
      <c r="G61" s="30"/>
      <c r="H61" s="32"/>
      <c r="I61" s="32"/>
      <c r="J61" s="30"/>
      <c r="K61" s="30"/>
      <c r="L61" s="30"/>
      <c r="M61" s="30"/>
      <c r="N61" s="30"/>
      <c r="O61" s="30"/>
      <c r="P61" s="30"/>
      <c r="Q61" s="30"/>
      <c r="R61" s="52"/>
      <c r="S61" s="52"/>
      <c r="T61" s="52"/>
      <c r="U61" s="52"/>
      <c r="V61" s="30"/>
      <c r="W61" s="30"/>
    </row>
    <row r="62" spans="2:23" ht="13.9" customHeight="1" x14ac:dyDescent="0.35">
      <c r="B62" s="64" t="s">
        <v>74</v>
      </c>
      <c r="C62" s="64"/>
      <c r="D62" s="64"/>
      <c r="E62" s="64"/>
      <c r="F62" s="64"/>
      <c r="G62" s="64"/>
      <c r="H62" s="64"/>
      <c r="I62" s="64"/>
      <c r="J62" s="64"/>
      <c r="K62" s="64"/>
      <c r="L62" s="30"/>
      <c r="M62" s="30"/>
      <c r="N62" s="30"/>
      <c r="O62" s="30"/>
      <c r="P62" s="30"/>
      <c r="Q62" s="30"/>
      <c r="R62" s="52"/>
      <c r="S62" s="52"/>
      <c r="T62" s="52"/>
      <c r="U62" s="52"/>
      <c r="V62" s="30"/>
      <c r="W62" s="30"/>
    </row>
    <row r="63" spans="2:23" ht="54.75" customHeight="1" x14ac:dyDescent="0.35">
      <c r="B63" s="30"/>
      <c r="C63" s="30"/>
      <c r="D63" s="30"/>
      <c r="E63" s="30"/>
      <c r="F63" s="30"/>
      <c r="G63" s="30"/>
      <c r="H63" s="32"/>
      <c r="I63" s="32"/>
      <c r="J63" s="30"/>
      <c r="K63" s="30"/>
      <c r="L63" s="30"/>
      <c r="M63" s="30"/>
      <c r="N63" s="30"/>
      <c r="O63" s="30"/>
      <c r="P63" s="30"/>
      <c r="Q63" s="30"/>
      <c r="R63" s="52"/>
      <c r="S63" s="52"/>
      <c r="T63" s="52"/>
      <c r="U63" s="52"/>
      <c r="V63" s="30"/>
      <c r="W63" s="30"/>
    </row>
    <row r="64" spans="2:23" ht="54.75" customHeight="1" x14ac:dyDescent="0.35">
      <c r="B64" s="30"/>
      <c r="C64" s="30"/>
      <c r="D64" s="30"/>
      <c r="E64" s="30"/>
      <c r="F64" s="30"/>
      <c r="G64" s="30"/>
      <c r="H64" s="32"/>
      <c r="I64" s="32"/>
      <c r="J64" s="30"/>
      <c r="K64" s="30"/>
      <c r="L64" s="30"/>
      <c r="M64" s="30"/>
      <c r="N64" s="30"/>
      <c r="O64" s="30"/>
      <c r="P64" s="30"/>
      <c r="Q64" s="30"/>
      <c r="R64" s="52"/>
      <c r="S64" s="52"/>
      <c r="T64" s="52"/>
      <c r="U64" s="52"/>
      <c r="V64" s="30"/>
      <c r="W64" s="30"/>
    </row>
    <row r="65" spans="2:23" ht="54.75" customHeight="1" x14ac:dyDescent="0.35">
      <c r="B65" s="30"/>
      <c r="C65" s="30"/>
      <c r="D65" s="30"/>
      <c r="E65" s="30"/>
      <c r="F65" s="30"/>
      <c r="G65" s="30"/>
      <c r="H65" s="32"/>
      <c r="I65" s="32"/>
      <c r="J65" s="30"/>
      <c r="K65" s="30"/>
      <c r="L65" s="30"/>
      <c r="M65" s="30"/>
      <c r="N65" s="30"/>
      <c r="O65" s="30"/>
      <c r="P65" s="30"/>
      <c r="Q65" s="30"/>
      <c r="R65" s="52"/>
      <c r="S65" s="52"/>
      <c r="T65" s="52"/>
      <c r="U65" s="52"/>
      <c r="V65" s="30"/>
      <c r="W65" s="30"/>
    </row>
    <row r="66" spans="2:23" ht="54.75" customHeight="1" x14ac:dyDescent="0.35">
      <c r="B66" s="30"/>
      <c r="C66" s="30"/>
      <c r="D66" s="30"/>
      <c r="E66" s="30"/>
      <c r="F66" s="30"/>
      <c r="G66" s="30"/>
      <c r="H66" s="32"/>
      <c r="I66" s="32"/>
      <c r="J66" s="30"/>
      <c r="K66" s="30"/>
      <c r="L66" s="30"/>
      <c r="M66" s="30"/>
      <c r="N66" s="30"/>
      <c r="O66" s="30"/>
      <c r="P66" s="30"/>
      <c r="Q66" s="30"/>
      <c r="R66" s="52"/>
      <c r="S66" s="52"/>
      <c r="T66" s="52"/>
      <c r="U66" s="52"/>
      <c r="V66" s="30"/>
      <c r="W66" s="30"/>
    </row>
    <row r="67" spans="2:23" ht="54.75" customHeight="1" x14ac:dyDescent="0.35">
      <c r="B67" s="30"/>
      <c r="C67" s="30"/>
      <c r="D67" s="30"/>
      <c r="E67" s="30"/>
      <c r="F67" s="30"/>
      <c r="G67" s="30"/>
      <c r="H67" s="32"/>
      <c r="I67" s="32"/>
      <c r="J67" s="30"/>
      <c r="K67" s="30"/>
      <c r="L67" s="30"/>
      <c r="M67" s="30"/>
      <c r="N67" s="30"/>
      <c r="O67" s="30"/>
      <c r="P67" s="30"/>
      <c r="Q67" s="30"/>
      <c r="R67" s="52"/>
      <c r="S67" s="52"/>
      <c r="T67" s="52"/>
      <c r="U67" s="52"/>
      <c r="V67" s="30"/>
      <c r="W67" s="30"/>
    </row>
    <row r="68" spans="2:23" ht="54.75" customHeight="1" x14ac:dyDescent="0.35">
      <c r="B68" s="30"/>
      <c r="C68" s="30"/>
      <c r="D68" s="30"/>
      <c r="E68" s="30"/>
      <c r="F68" s="30"/>
      <c r="G68" s="30"/>
      <c r="H68" s="32"/>
      <c r="I68" s="32"/>
      <c r="J68" s="30"/>
      <c r="K68" s="30"/>
      <c r="L68" s="30"/>
      <c r="M68" s="30"/>
      <c r="N68" s="30"/>
      <c r="O68" s="30"/>
      <c r="P68" s="30"/>
      <c r="Q68" s="30"/>
      <c r="R68" s="52"/>
      <c r="S68" s="52"/>
      <c r="T68" s="52"/>
      <c r="U68" s="52"/>
      <c r="V68" s="30"/>
      <c r="W68" s="30"/>
    </row>
    <row r="69" spans="2:23" ht="54.75" customHeight="1" x14ac:dyDescent="0.35">
      <c r="B69" s="30"/>
      <c r="C69" s="30"/>
      <c r="D69" s="30"/>
      <c r="E69" s="30"/>
      <c r="F69" s="30"/>
      <c r="G69" s="30"/>
      <c r="H69" s="32"/>
      <c r="I69" s="32"/>
      <c r="J69" s="30"/>
      <c r="K69" s="30"/>
      <c r="L69" s="30"/>
      <c r="M69" s="30"/>
      <c r="N69" s="30"/>
      <c r="O69" s="30"/>
      <c r="P69" s="30"/>
      <c r="Q69" s="30"/>
      <c r="R69" s="30"/>
      <c r="S69" s="51"/>
      <c r="T69" s="30"/>
      <c r="U69" s="30"/>
      <c r="V69" s="30"/>
      <c r="W69" s="30"/>
    </row>
    <row r="70" spans="2:23" ht="54.75" customHeight="1" x14ac:dyDescent="0.35">
      <c r="B70" s="30"/>
      <c r="C70" s="30"/>
      <c r="D70" s="30"/>
      <c r="E70" s="30"/>
      <c r="F70" s="30"/>
      <c r="G70" s="30"/>
      <c r="H70" s="32"/>
      <c r="I70" s="32"/>
      <c r="J70" s="30"/>
      <c r="K70" s="30"/>
      <c r="L70" s="30"/>
      <c r="M70" s="30"/>
      <c r="N70" s="30"/>
      <c r="O70" s="30"/>
      <c r="P70" s="30"/>
      <c r="Q70" s="30"/>
      <c r="R70" s="30"/>
      <c r="S70" s="51"/>
      <c r="T70" s="30"/>
      <c r="U70" s="30"/>
      <c r="V70" s="30"/>
      <c r="W70" s="30"/>
    </row>
    <row r="71" spans="2:23" ht="54.75" customHeight="1" x14ac:dyDescent="0.35">
      <c r="B71" s="30"/>
      <c r="C71" s="30"/>
      <c r="D71" s="30"/>
      <c r="E71" s="30"/>
      <c r="F71" s="30"/>
      <c r="G71" s="30"/>
      <c r="H71" s="32"/>
      <c r="I71" s="32"/>
      <c r="J71" s="30"/>
      <c r="K71" s="30"/>
      <c r="L71" s="30"/>
      <c r="M71" s="30"/>
      <c r="N71" s="30"/>
      <c r="O71" s="30"/>
      <c r="P71" s="30"/>
      <c r="Q71" s="30"/>
      <c r="R71" s="30"/>
      <c r="S71" s="51"/>
      <c r="T71" s="30"/>
      <c r="U71" s="30"/>
      <c r="V71" s="30"/>
      <c r="W71" s="30"/>
    </row>
    <row r="72" spans="2:23" ht="54.75" customHeight="1" x14ac:dyDescent="0.35">
      <c r="B72" s="30"/>
      <c r="C72" s="30"/>
      <c r="D72" s="30"/>
      <c r="E72" s="30"/>
      <c r="F72" s="30"/>
      <c r="G72" s="30"/>
      <c r="H72" s="32"/>
      <c r="I72" s="32"/>
      <c r="J72" s="30"/>
      <c r="K72" s="30"/>
      <c r="L72" s="30"/>
      <c r="M72" s="30"/>
      <c r="N72" s="30"/>
      <c r="O72" s="30"/>
      <c r="P72" s="30"/>
      <c r="Q72" s="30"/>
      <c r="R72" s="30"/>
      <c r="S72" s="51"/>
      <c r="T72" s="30"/>
      <c r="U72" s="30"/>
      <c r="V72" s="30"/>
      <c r="W72" s="30"/>
    </row>
    <row r="73" spans="2:23" ht="54.75" customHeight="1" x14ac:dyDescent="0.35">
      <c r="B73" s="30"/>
      <c r="C73" s="30"/>
      <c r="D73" s="30"/>
      <c r="E73" s="30"/>
      <c r="F73" s="30"/>
      <c r="G73" s="30"/>
      <c r="H73" s="32"/>
      <c r="I73" s="32"/>
      <c r="J73" s="30"/>
      <c r="K73" s="30"/>
      <c r="L73" s="30"/>
      <c r="M73" s="30"/>
      <c r="N73" s="30"/>
      <c r="O73" s="30"/>
      <c r="P73" s="30"/>
      <c r="Q73" s="30"/>
      <c r="R73" s="30"/>
      <c r="S73" s="51"/>
      <c r="T73" s="30"/>
      <c r="U73" s="30"/>
      <c r="V73" s="30"/>
      <c r="W73" s="30"/>
    </row>
    <row r="74" spans="2:23" ht="54.75" customHeight="1" x14ac:dyDescent="0.35">
      <c r="B74" s="30"/>
      <c r="C74" s="30"/>
      <c r="D74" s="30"/>
      <c r="E74" s="30"/>
      <c r="F74" s="30"/>
      <c r="G74" s="30"/>
      <c r="H74" s="32"/>
      <c r="I74" s="32"/>
      <c r="J74" s="30"/>
      <c r="K74" s="30"/>
      <c r="L74" s="30"/>
      <c r="M74" s="30"/>
      <c r="N74" s="30"/>
      <c r="O74" s="30"/>
      <c r="P74" s="30"/>
      <c r="Q74" s="30"/>
      <c r="R74" s="30"/>
      <c r="S74" s="51"/>
      <c r="T74" s="30"/>
      <c r="U74" s="30"/>
      <c r="V74" s="30"/>
      <c r="W74" s="30"/>
    </row>
    <row r="75" spans="2:23" ht="54.75" customHeight="1" x14ac:dyDescent="0.35">
      <c r="B75" s="30"/>
      <c r="C75" s="30"/>
      <c r="D75" s="30"/>
      <c r="E75" s="30"/>
      <c r="F75" s="30"/>
      <c r="G75" s="30"/>
      <c r="H75" s="32"/>
      <c r="I75" s="32"/>
      <c r="J75" s="30"/>
      <c r="K75" s="30"/>
      <c r="L75" s="30"/>
      <c r="M75" s="30"/>
      <c r="N75" s="30"/>
      <c r="O75" s="30"/>
      <c r="P75" s="30"/>
      <c r="Q75" s="30"/>
      <c r="R75" s="30"/>
      <c r="S75" s="51"/>
      <c r="T75" s="30"/>
      <c r="U75" s="30"/>
      <c r="V75" s="30"/>
      <c r="W75" s="30"/>
    </row>
    <row r="76" spans="2:23" ht="54.75" customHeight="1" x14ac:dyDescent="0.35">
      <c r="B76" s="30"/>
      <c r="C76" s="30"/>
      <c r="D76" s="30"/>
      <c r="E76" s="30"/>
      <c r="F76" s="30"/>
      <c r="G76" s="30"/>
      <c r="H76" s="32"/>
      <c r="I76" s="32"/>
      <c r="J76" s="30"/>
      <c r="K76" s="30"/>
      <c r="L76" s="30"/>
      <c r="M76" s="30"/>
      <c r="N76" s="30"/>
      <c r="O76" s="30"/>
      <c r="P76" s="30"/>
      <c r="Q76" s="30"/>
      <c r="R76" s="30"/>
      <c r="S76" s="51"/>
      <c r="T76" s="30"/>
      <c r="U76" s="30"/>
      <c r="V76" s="30"/>
      <c r="W76" s="30"/>
    </row>
    <row r="77" spans="2:23" ht="54.75" customHeight="1" x14ac:dyDescent="0.35">
      <c r="B77" s="30"/>
      <c r="C77" s="30"/>
      <c r="D77" s="30"/>
      <c r="E77" s="30"/>
      <c r="F77" s="30"/>
      <c r="G77" s="30"/>
      <c r="H77" s="32"/>
      <c r="I77" s="32"/>
      <c r="J77" s="30"/>
      <c r="K77" s="30"/>
      <c r="L77" s="30"/>
      <c r="M77" s="30"/>
      <c r="N77" s="30"/>
      <c r="O77" s="30"/>
      <c r="P77" s="30"/>
      <c r="Q77" s="30"/>
      <c r="R77" s="30"/>
      <c r="S77" s="51"/>
      <c r="T77" s="30"/>
      <c r="U77" s="30"/>
      <c r="V77" s="30"/>
      <c r="W77" s="30"/>
    </row>
    <row r="78" spans="2:23" ht="54.75" customHeight="1" x14ac:dyDescent="0.35">
      <c r="B78" s="59"/>
      <c r="C78" s="59"/>
      <c r="D78" s="59"/>
      <c r="E78" s="59"/>
      <c r="F78" s="59"/>
      <c r="G78" s="59"/>
      <c r="H78" s="60"/>
      <c r="I78" s="60"/>
      <c r="J78" s="59"/>
      <c r="K78" s="59"/>
      <c r="L78" s="59"/>
      <c r="M78" s="59"/>
      <c r="N78" s="59"/>
      <c r="O78" s="59"/>
      <c r="P78" s="59"/>
      <c r="Q78" s="59"/>
      <c r="R78" s="59"/>
      <c r="S78" s="61"/>
      <c r="T78" s="59"/>
      <c r="U78" s="59"/>
      <c r="V78" s="59"/>
      <c r="W78" s="59"/>
    </row>
    <row r="79" spans="2:23" ht="54.75" customHeight="1" x14ac:dyDescent="0.35">
      <c r="B79" s="59"/>
      <c r="C79" s="59"/>
      <c r="D79" s="59"/>
      <c r="E79" s="59"/>
      <c r="F79" s="59"/>
      <c r="G79" s="59"/>
      <c r="H79" s="60"/>
      <c r="I79" s="60"/>
      <c r="J79" s="59"/>
      <c r="K79" s="59"/>
      <c r="L79" s="59"/>
      <c r="M79" s="59"/>
      <c r="N79" s="59"/>
      <c r="O79" s="59"/>
      <c r="P79" s="59"/>
      <c r="Q79" s="59"/>
      <c r="R79" s="59"/>
      <c r="S79" s="61"/>
      <c r="T79" s="59"/>
      <c r="U79" s="59"/>
      <c r="V79" s="59"/>
      <c r="W79" s="59"/>
    </row>
    <row r="80" spans="2:23" ht="54.75" customHeight="1" x14ac:dyDescent="0.35">
      <c r="B80" s="59"/>
      <c r="C80" s="59"/>
      <c r="D80" s="59"/>
      <c r="E80" s="59"/>
      <c r="F80" s="59"/>
      <c r="G80" s="59"/>
      <c r="H80" s="60"/>
      <c r="I80" s="60"/>
      <c r="J80" s="59"/>
      <c r="K80" s="59"/>
      <c r="L80" s="59"/>
      <c r="M80" s="59"/>
      <c r="N80" s="59"/>
      <c r="O80" s="59"/>
      <c r="P80" s="59"/>
      <c r="Q80" s="59"/>
      <c r="R80" s="59"/>
      <c r="S80" s="61"/>
      <c r="T80" s="59"/>
      <c r="U80" s="59"/>
      <c r="V80" s="59"/>
      <c r="W80" s="59"/>
    </row>
    <row r="81" spans="2:23" ht="54.75" customHeight="1" x14ac:dyDescent="0.35">
      <c r="B81" s="59"/>
      <c r="C81" s="59"/>
      <c r="D81" s="59"/>
      <c r="E81" s="59"/>
      <c r="F81" s="59"/>
      <c r="G81" s="59"/>
      <c r="H81" s="60"/>
      <c r="I81" s="60"/>
      <c r="J81" s="59"/>
      <c r="K81" s="59"/>
      <c r="L81" s="59"/>
      <c r="M81" s="59"/>
      <c r="N81" s="59"/>
      <c r="O81" s="59"/>
      <c r="P81" s="59"/>
      <c r="Q81" s="59"/>
      <c r="R81" s="59"/>
      <c r="S81" s="61"/>
      <c r="T81" s="59"/>
      <c r="U81" s="59"/>
      <c r="V81" s="59"/>
      <c r="W81" s="59"/>
    </row>
  </sheetData>
  <mergeCells count="62">
    <mergeCell ref="B14:W14"/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31:J31"/>
    <mergeCell ref="B15:P15"/>
    <mergeCell ref="B16:W16"/>
    <mergeCell ref="B17:W17"/>
    <mergeCell ref="B18:W18"/>
    <mergeCell ref="B19:B21"/>
    <mergeCell ref="D19:W19"/>
    <mergeCell ref="C20:C21"/>
    <mergeCell ref="D20:D21"/>
    <mergeCell ref="E20:G20"/>
    <mergeCell ref="H20:J20"/>
    <mergeCell ref="L20:O20"/>
    <mergeCell ref="P20:Q20"/>
    <mergeCell ref="S20:T20"/>
    <mergeCell ref="U20:V20"/>
    <mergeCell ref="W20:W21"/>
    <mergeCell ref="B45:F45"/>
    <mergeCell ref="B32:J33"/>
    <mergeCell ref="B34:J34"/>
    <mergeCell ref="B35:J35"/>
    <mergeCell ref="B36:J36"/>
    <mergeCell ref="B37:J37"/>
    <mergeCell ref="B38:J38"/>
    <mergeCell ref="B40:L40"/>
    <mergeCell ref="B41:F41"/>
    <mergeCell ref="B42:F42"/>
    <mergeCell ref="B43:F43"/>
    <mergeCell ref="B44:F44"/>
    <mergeCell ref="B57:C57"/>
    <mergeCell ref="E57:F57"/>
    <mergeCell ref="J57:K57"/>
    <mergeCell ref="B47:C47"/>
    <mergeCell ref="B48:L48"/>
    <mergeCell ref="B49:L49"/>
    <mergeCell ref="B50:L50"/>
    <mergeCell ref="B51:L51"/>
    <mergeCell ref="B52:L52"/>
    <mergeCell ref="B53:L53"/>
    <mergeCell ref="B55:L55"/>
    <mergeCell ref="B56:C56"/>
    <mergeCell ref="E56:F56"/>
    <mergeCell ref="J56:K56"/>
    <mergeCell ref="B60:K60"/>
    <mergeCell ref="B62:K62"/>
    <mergeCell ref="B58:C58"/>
    <mergeCell ref="E58:F58"/>
    <mergeCell ref="J58:K58"/>
    <mergeCell ref="B59:C59"/>
    <mergeCell ref="E59:F59"/>
    <mergeCell ref="J59:K59"/>
  </mergeCells>
  <pageMargins left="0.59015748031496063" right="0.51181102362204722" top="1.0236220472440944" bottom="1.1066929133858268" header="0.62992125984251968" footer="0.31535433070866142"/>
  <pageSetup paperSize="0" fitToHeight="0" orientation="landscape" horizontalDpi="0" verticalDpi="0" copies="0"/>
  <headerFooter alignWithMargins="0">
    <oddFooter>&amp;L&amp;"Calibri1,Regular"&amp;11&amp;K000000Área Responsável: SUPECC/SGI/SES&amp;R&amp;"Calibri1,Regular"&amp;11&amp;K000000Pág &amp;P de &amp;N -&amp;D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CRER</vt:lpstr>
      <vt:lpstr>CRER!Area_de_impressao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Setorial</dc:creator>
  <cp:lastModifiedBy>Setorial</cp:lastModifiedBy>
  <cp:revision>76</cp:revision>
  <dcterms:created xsi:type="dcterms:W3CDTF">2025-01-20T14:18:26Z</dcterms:created>
  <dcterms:modified xsi:type="dcterms:W3CDTF">2026-02-11T14:32:41Z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